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0" yWindow="1560" windowWidth="14910" windowHeight="11265"/>
  </bookViews>
  <sheets>
    <sheet name="2017" sheetId="10" r:id="rId1"/>
  </sheets>
  <externalReferences>
    <externalReference r:id="rId2"/>
  </externalReferences>
  <definedNames>
    <definedName name="_xlnm._FilterDatabase" localSheetId="0" hidden="1">'2017'!$A$10:$E$10</definedName>
    <definedName name="_xlnm.Print_Titles" localSheetId="0">'2017'!$10:$10</definedName>
    <definedName name="_xlnm.Print_Area" localSheetId="0">'2017'!$A$1:$D$88</definedName>
  </definedNames>
  <calcPr calcId="162913" fullPrecision="0"/>
</workbook>
</file>

<file path=xl/calcChain.xml><?xml version="1.0" encoding="utf-8"?>
<calcChain xmlns="http://schemas.openxmlformats.org/spreadsheetml/2006/main">
  <c r="C74" i="10" l="1"/>
  <c r="C71" i="10"/>
  <c r="C70" i="10"/>
  <c r="C78" i="10"/>
  <c r="C67" i="10"/>
  <c r="C13" i="10" l="1"/>
  <c r="C87" i="10" l="1"/>
  <c r="C81" i="10"/>
  <c r="C77" i="10"/>
  <c r="C76" i="10"/>
  <c r="C68" i="10"/>
  <c r="C45" i="10" l="1"/>
  <c r="C34" i="10"/>
  <c r="C60" i="10" l="1"/>
  <c r="C86" i="10" l="1"/>
  <c r="C85" i="10"/>
  <c r="C69" i="10" s="1"/>
  <c r="C62" i="10"/>
  <c r="C59" i="10" l="1"/>
  <c r="C58" i="10" s="1"/>
  <c r="C56" i="10" l="1"/>
  <c r="C43" i="10"/>
  <c r="C41" i="10"/>
  <c r="C15" i="10"/>
  <c r="C23" i="10" l="1"/>
  <c r="C19" i="10"/>
  <c r="C26" i="10"/>
  <c r="C29" i="10"/>
  <c r="C12" i="10"/>
  <c r="C17" i="10"/>
  <c r="C38" i="10" l="1"/>
  <c r="C11" i="10" s="1"/>
  <c r="C88" i="10" s="1"/>
</calcChain>
</file>

<file path=xl/sharedStrings.xml><?xml version="1.0" encoding="utf-8"?>
<sst xmlns="http://schemas.openxmlformats.org/spreadsheetml/2006/main" count="165" uniqueCount="165">
  <si>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</si>
  <si>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</si>
  <si>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</si>
  <si>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</si>
  <si>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о рекламе</t>
  </si>
  <si>
    <t>Прочие поступления от денежных взысканий (штрафов) и иных сумм в возмещение ущерба</t>
  </si>
  <si>
    <t>ПРОЧИЕ НЕНАЛОГОВЫЕ ДОХОДЫ</t>
  </si>
  <si>
    <t>Прочие неналоговые доходы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</si>
  <si>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</si>
  <si>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БЕЗВОЗМЕЗДНЫЕ ПОСТУПЛЕНИЯ</t>
  </si>
  <si>
    <t>Дотации на выравнивание бюджетной обеспеченности</t>
  </si>
  <si>
    <t>Субвенции бюджетам на оплату жилищно-коммунальных услуг отдельным категориям граждан</t>
  </si>
  <si>
    <t>Денежные взыскания (штрафы) за нарушение законодательства Российской Федерации о пожарной безопасности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</si>
  <si>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</si>
  <si>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</si>
  <si>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на осуществление первичного воинского учета на территориях, где отсутствуют военные комиссариаты</t>
  </si>
  <si>
    <t>к Закону Иркутской области</t>
  </si>
  <si>
    <t>Иные межбюджетные трансферты</t>
  </si>
  <si>
    <t>Итого доходов</t>
  </si>
  <si>
    <t>НАЛОГОВЫЕ И НЕНАЛОГОВЫЕ ДОХОДЫ</t>
  </si>
  <si>
    <t xml:space="preserve">Наименование </t>
  </si>
  <si>
    <t>Код бюджетной классификации Российской Федерации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</si>
  <si>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</si>
  <si>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</si>
  <si>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</si>
  <si>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</si>
  <si>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</si>
  <si>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</si>
  <si>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</si>
  <si>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</si>
  <si>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</si>
  <si>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</si>
  <si>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</si>
  <si>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</si>
  <si>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</si>
  <si>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</si>
  <si>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Государственная пошлина за государственную регистрацию, а также за совершение прочих юридически значимых действий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</si>
  <si>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</si>
  <si>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ДОХОДЫ ОТ ОКАЗАНИЯ ПЛАТНЫХ УСЛУГ (РАБОТ) И КОМПЕНСАЦИИ ЗАТРАТ ГОСУДАРСТВА</t>
  </si>
  <si>
    <t xml:space="preserve">Доходы от оказания платных услуг (работ) </t>
  </si>
  <si>
    <t>Доходы от компенсации затрат государства</t>
  </si>
  <si>
    <t>Платежи, взимаемые государственными и муниципальными органами (организациями) за выполнение определенных функций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</si>
  <si>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</si>
  <si>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</si>
  <si>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</si>
  <si>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</si>
  <si>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</si>
  <si>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Платежи от государственных и муниципальных унитарных предприятий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</si>
  <si>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</si>
  <si>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</si>
  <si>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</si>
  <si>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 xml:space="preserve">Плата за использование лесов </t>
  </si>
  <si>
    <t>Денежные взыскания (штрафы) за правонарушения в области дорожного движения</t>
  </si>
  <si>
    <t>Налог на игорный бизнес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</si>
  <si>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</si>
  <si>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Проценты, полученные от предоставления бюджетных кредитов внутри страны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</si>
  <si>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</si>
  <si>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</si>
  <si>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</si>
  <si>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</si>
  <si>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</si>
  <si>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</si>
  <si>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</si>
  <si>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</si>
  <si>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</si>
  <si>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</si>
  <si>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</si>
  <si>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</si>
  <si>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</si>
  <si>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</si>
  <si>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</si>
  <si>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</si>
  <si>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000 1 08 07000 01 0000 110</t>
  </si>
  <si>
    <t>000 1 11 00000 00 0000 000</t>
  </si>
  <si>
    <t>000 1 11 01000 00 0000 120</t>
  </si>
  <si>
    <t>000 1 11 03000 00 0000 120</t>
  </si>
  <si>
    <t>000 1 11 05000 00 0000 120</t>
  </si>
  <si>
    <t>000 1 11 07000 00 0000 120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</si>
  <si>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</si>
  <si>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</si>
  <si>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</si>
  <si>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</si>
  <si>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</si>
  <si>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</si>
  <si>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</si>
  <si>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</si>
  <si>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</si>
  <si>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000 1 15 00000 00 0000 000</t>
  </si>
  <si>
    <t>000 1 15 02000 00 0000 140</t>
  </si>
  <si>
    <t>000 1 16 00000 00 0000 000</t>
  </si>
  <si>
    <t>000 1 16 02000 00 0000 140</t>
  </si>
  <si>
    <t>000 1 16 21000 00 0000 140</t>
  </si>
  <si>
    <t>000 1 16 26000 01 0000 140</t>
  </si>
  <si>
    <t>000 1 16 27000 01 0000 140</t>
  </si>
  <si>
    <t>000 1 16 30000 01 0000 140</t>
  </si>
  <si>
    <t>000 1 16 33000 00 0000 140</t>
  </si>
  <si>
    <t>000 1 16 37000 00 0000 140</t>
  </si>
  <si>
    <t>000 1 16 90000 00 0000 140</t>
  </si>
  <si>
    <t>000 1 17 00000 00 0000 000</t>
  </si>
  <si>
    <t>000 1 17 05000 00 0000 180</t>
  </si>
  <si>
    <t>000 2 00 00000 00 0000 000</t>
  </si>
  <si>
    <t>000 2 02 00000 00 0000 000</t>
  </si>
  <si>
    <t>Сумма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</si>
  <si>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</si>
  <si>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</si>
  <si>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</si>
  <si>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</si>
  <si>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Субвенции бюджетам на осуществление отдельных полномочий в области лесных отношений</t>
  </si>
  <si>
    <t>Субвенции бюджетам на осуществление отдельных полномочий в области водных отношений</t>
  </si>
  <si>
    <t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</t>
  </si>
  <si>
    <t>Субсидии бюджетам на софинансирование капитальных вложений в объекты государственной (муниципальной) собственности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</si>
  <si>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</si>
  <si>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(тыс. рублей)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</si>
  <si>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</si>
  <si>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 (штрафы) за нарушение бюджетного законодательства Российской Федерации</t>
  </si>
  <si>
    <t>000 1 16 32000 00 0000 140</t>
  </si>
  <si>
    <t>000 1 16 18000 00 0000 140</t>
  </si>
  <si>
    <t>Субвенции бюджетам на обеспечение жильем граждан, уволенных с военной службы (службы), и приравненных к ним лиц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</si>
  <si>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</si>
  <si>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Субсидии бюджетам на поддержку племенного крупного рогатого скота молочного направления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</si>
  <si>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</si>
  <si>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</si>
  <si>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</si>
  <si>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</si>
  <si>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</si>
  <si>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«Об областном бюджете на 2017 год</t>
  </si>
  <si>
    <t>и на плановый период 2018 и 2019 годов»</t>
  </si>
  <si>
    <t>Прочие субсидии</t>
  </si>
  <si>
    <t>ПРОГНОЗИРУЕМЫЕ ДОХОДЫ ОБЛАСТНОГО БЮДЖЕТА НА 2017 ГОД</t>
  </si>
  <si>
    <t>Прочие субвенции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</si>
  <si>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</si>
  <si>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</si>
  <si>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</si>
  <si>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Субсидии бюджетам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</si>
  <si>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000 2 02 10000 00 0000 151</t>
  </si>
  <si>
    <t>000 2 02 15001 00 0000 151</t>
  </si>
  <si>
    <t>000 2 02 20000 00 0000 151</t>
  </si>
  <si>
    <t>000 2 02 20077 00 0000 151</t>
  </si>
  <si>
    <t>000 2 02 25081 00 0000 151</t>
  </si>
  <si>
    <t>000 2 02 25541 02 0000 151</t>
  </si>
  <si>
    <t>000 2 02 25382 02 0000 151</t>
  </si>
  <si>
    <t>000 2 02 25446 00 0000 151</t>
  </si>
  <si>
    <t>000 2 02 29999 00 0000 151</t>
  </si>
  <si>
    <t>000 2 02 30000 00 0000 151</t>
  </si>
  <si>
    <t>000 2 02 35250 00 0000 151</t>
  </si>
  <si>
    <t>000 2 02 35220 00 0000 151</t>
  </si>
  <si>
    <t>000 2 02 35240 00 0000 151</t>
  </si>
  <si>
    <t>000 2 02 35280 00 0000 151</t>
  </si>
  <si>
    <t>000 2 02 35118 00 0000 151</t>
  </si>
  <si>
    <t>000 2 02 35129 00 0000 151</t>
  </si>
  <si>
    <t>000 2 02 35128 00 0000 151</t>
  </si>
  <si>
    <t>000 2 02 35260 00 0000 151</t>
  </si>
  <si>
    <t>000 2 02 35290 00 0000 151</t>
  </si>
  <si>
    <t>000 2 02 35270 00 0000 151</t>
  </si>
  <si>
    <t>000 2 02 35134 02 0000 151</t>
  </si>
  <si>
    <t>000 2 02 35135 00 0000 151</t>
  </si>
  <si>
    <t>000 2 02 35485 00 0000 151</t>
  </si>
  <si>
    <t>000 2 02 35380 00 0000 151</t>
  </si>
  <si>
    <t>000 2 02 35137 00 0000 151</t>
  </si>
  <si>
    <t>000 2 02 39999 00 0000 151</t>
  </si>
  <si>
    <t>000 2 02 40000 00 0000 151</t>
  </si>
  <si>
    <t>000 2 02 45161 00 0000 151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</si>
  <si>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</si>
  <si>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Приложение 3</t>
  </si>
  <si>
    <t>от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</si>
</sst>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Font="1" applyFill="1"/>
    <xf numFmtId="164" fontId="3" fillId="0" borderId="0" xfId="1" applyNumberFormat="1" applyFont="1" applyFill="1"/>
    <xf numFmtId="164" fontId="6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vertical="center" indent="34"/>
    </xf>
    <xf numFmtId="164" fontId="6" fillId="0" borderId="1" xfId="0" applyNumberFormat="1" applyFont="1" applyFill="1" applyBorder="1" applyAlignment="1">
      <alignment horizontal="left" vertical="top" wrapText="1" indent="1"/>
    </xf>
    <xf numFmtId="164" fontId="6" fillId="0" borderId="1" xfId="0" applyNumberFormat="1" applyFont="1" applyFill="1" applyBorder="1" applyAlignment="1">
      <alignment horizontal="left" vertical="top" wrapText="1" indent="2"/>
    </xf>
    <xf numFmtId="164" fontId="6" fillId="0" borderId="1" xfId="0" applyNumberFormat="1" applyFont="1" applyFill="1" applyBorder="1" applyAlignment="1">
      <alignment horizontal="left" wrapText="1" indent="2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1" xfId="0" applyNumberFormat="1" applyFont="1" applyFill="1" applyBorder="1" applyAlignment="1">
      <alignment horizontal="left" wrapText="1" indent="1"/>
    </xf>
    <xf numFmtId="0" fontId="6" fillId="0" borderId="1" xfId="0" applyFont="1" applyFill="1" applyBorder="1" applyAlignment="1">
      <alignment horizontal="left" vertical="center" wrapText="1" indent="2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>
      <alignment horizontal="left" vertical="center" wrapText="1" indent="2"/>
    </xf>
    <xf numFmtId="0" fontId="3" fillId="0" borderId="0" xfId="1" applyFont="1" applyFill="1" applyAlignment="1">
      <alignment horizontal="center" vertical="center"/>
    </xf>
    <xf numFmtId="3" fontId="6" fillId="0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1" xfId="0" applyNumberFormat="1" applyFont="1" applyFill="1" applyBorder="1" applyAlignment="1" applyProtection="1">
      <alignment horizontal="left" vertical="top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indent="2"/>
    </xf>
    <xf numFmtId="0" fontId="5" fillId="0" borderId="0" xfId="0" applyFont="1" applyFill="1" applyAlignment="1">
      <alignment horizontal="center" vertical="center"/>
    </xf>
    <xf numFmtId="0" fontId="6" fillId="0" borderId="0" xfId="1" applyFont="1" applyFill="1"/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right"/>
    </xf>
    <xf numFmtId="0" fontId="4" fillId="0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left" vertical="center" wrapText="1"/>
      <protection locked="0"/>
    </xf>
    <xf numFmtId="3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 applyProtection="1">
      <alignment horizontal="left" vertical="center" wrapText="1"/>
      <protection locked="0"/>
    </xf>
    <xf numFmtId="3" fontId="6" fillId="0" borderId="1" xfId="1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3" fontId="6" fillId="0" borderId="1" xfId="0" applyNumberFormat="1" applyFont="1" applyFill="1" applyBorder="1" applyAlignment="1" applyProtection="1">
      <alignment horizontal="left" vertical="top" wrapText="1"/>
      <protection locked="0"/>
    </xf>
    <xf numFmtId="4" fontId="6" fillId="0" borderId="0" xfId="1" applyNumberFormat="1" applyFont="1" applyFill="1"/>
    <xf numFmtId="0" fontId="6" fillId="0" borderId="0" xfId="0" applyFont="1" applyFill="1" applyAlignment="1">
      <alignment vertical="center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indent="34"/>
    </xf>
    <xf numFmtId="164" fontId="6" fillId="0" borderId="1" xfId="0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3" fillId="0" borderId="0" xfId="1" applyFont="1" applyFill="1" applyBorder="1"/>
    <xf numFmtId="164" fontId="6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0" fillId="0" borderId="0" xfId="0" applyFill="1" applyAlignme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alhanova_tv\AppData\Local\Microsoft\Windows\Temporary%20Internet%20Files\Content.Outlook\RB5XFLJY\2016-2019%20&#1089;%20&#1074;&#1099;&#1089;&#1086;&#1082;&#1086;&#1081;%20&#1087;&#1088;&#1080;&#1073;&#1099;&#1083;&#1100;&#1102;%20(&#1072;&#1082;&#1094;&#1080;&#1079;&#1099;)+&#1087;&#1072;&#1088;&#1072;&#1084;&#1077;&#1090;&#1088;&#1099;%20&#1057;&#1080;&#1076;&#1086;&#1088;&#1077;&#1085;&#1082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16"/>
      <sheetName val="0416"/>
      <sheetName val="изменения приватизации"/>
      <sheetName val="дистиляты"/>
      <sheetName val="УФНС апрель"/>
      <sheetName val="налог на имущество0"/>
      <sheetName val="Инфляция РФ"/>
      <sheetName val="полюс золото"/>
      <sheetName val="НДПИ золото 2015"/>
      <sheetName val="0816"/>
      <sheetName val="0716"/>
      <sheetName val="0616"/>
      <sheetName val="акциз"/>
      <sheetName val="налог на прибыль 2017-2019"/>
      <sheetName val="Прогноз УФНС (корр.УСН)"/>
      <sheetName val="Свод_конс"/>
      <sheetName val="МБТ2018-2019"/>
      <sheetName val="МБТ 2017"/>
      <sheetName val="2016-2018"/>
      <sheetName val="налог на прибыль"/>
      <sheetName val="для планирования"/>
      <sheetName val="потери по НП"/>
      <sheetName val="долгосрочный прогноз 1"/>
      <sheetName val="долгосрочный прогноз 2"/>
      <sheetName val="1 вар ДПСЭР"/>
      <sheetName val="2 вар ДПСЭР"/>
      <sheetName val="Лист2"/>
      <sheetName val="свод"/>
      <sheetName val="1предельники"/>
      <sheetName val="2предельники"/>
      <sheetName val="налог на имущество"/>
      <sheetName val="отмена льгот для ОУ"/>
      <sheetName val="ПСЭР"/>
      <sheetName val="отмена льгот МО"/>
      <sheetName val="акцизы"/>
      <sheetName val="УСН"/>
      <sheetName val="0316"/>
      <sheetName val="0116"/>
      <sheetName val="1115"/>
      <sheetName val="2015"/>
      <sheetName val="0216"/>
      <sheetName val="16-17"/>
      <sheetName val="0815"/>
      <sheetName val="0915"/>
      <sheetName val="2014"/>
      <sheetName val="2015старый план"/>
      <sheetName val="1215"/>
      <sheetName val="SPR"/>
      <sheetName val="0214"/>
      <sheetName val="0314"/>
      <sheetName val="0414"/>
      <sheetName val="0514"/>
      <sheetName val="0614"/>
      <sheetName val="0714"/>
      <sheetName val="0814"/>
      <sheetName val="0914"/>
      <sheetName val="1014"/>
      <sheetName val="1114"/>
      <sheetName val="1214"/>
      <sheetName val="0114"/>
      <sheetName val="0315"/>
      <sheetName val="0415"/>
      <sheetName val="0515"/>
      <sheetName val="0615"/>
      <sheetName val="0715"/>
      <sheetName val="0215"/>
      <sheetName val="0115"/>
      <sheetName val="1015"/>
      <sheetName val="10.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T6">
            <v>92076306.299999997</v>
          </cell>
        </row>
        <row r="8">
          <cell r="T8">
            <v>31800015.880000014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view="pageBreakPreview" zoomScale="85" zoomScaleNormal="77" zoomScaleSheetLayoutView="85" workbookViewId="0">
      <pane xSplit="2" ySplit="11" topLeftCell="C12" activePane="bottomRight" state="frozen"/>
      <selection pane="topRight" activeCell="C1" sqref="C1"/>
      <selection pane="bottomLeft" activeCell="A17" sqref="A17"/>
      <selection pane="bottomRight" activeCell="B16" sqref="B16"/>
    </sheetView>
  </sheetViews>
  <sheetFormatPr defaultColWidth="9.140625" defaultRowHeight="15.75" x14ac:dyDescent="0.2"/>
  <cols>
    <col min="1" max="1" width="70.5703125" style="1" customWidth="1"/>
    <col min="2" max="2" width="29.42578125" style="17" customWidth="1"/>
    <col min="3" max="3" width="19.5703125" style="1" customWidth="1"/>
    <col min="4" max="4" width="1.140625" style="1" customWidth="1"/>
    <col min="5" max="5" width="32.7109375" style="27" customWidth="1"/>
    <col min="6" max="6" width="34.7109375" style="1" customWidth="1"/>
    <col min="7" max="16384" width="9.140625" style="1"/>
  </cols>
  <sheetData>
    <row r="1" spans="1:5" x14ac:dyDescent="0.2">
      <c r="A1" s="7" t="s">
        <v>163</v>
      </c>
      <c r="B1" s="23"/>
      <c r="C1" s="24"/>
    </row>
    <row r="2" spans="1:5" x14ac:dyDescent="0.2">
      <c r="A2" s="7" t="s">
        <v>16</v>
      </c>
      <c r="B2" s="23"/>
      <c r="C2" s="24"/>
    </row>
    <row r="3" spans="1:5" x14ac:dyDescent="0.25">
      <c r="A3" s="41" t="s">
        <v>125</v>
      </c>
      <c r="B3" s="23"/>
      <c r="C3" s="24"/>
    </row>
    <row r="4" spans="1:5" x14ac:dyDescent="0.25">
      <c r="A4" s="41" t="s">
        <v>126</v>
      </c>
      <c r="B4" s="23"/>
      <c r="C4" s="24"/>
    </row>
    <row r="5" spans="1:5" x14ac:dyDescent="0.25">
      <c r="A5" s="41" t="s">
        <v>164</v>
      </c>
      <c r="B5" s="23"/>
    </row>
    <row r="6" spans="1:5" x14ac:dyDescent="0.25">
      <c r="A6" s="41"/>
      <c r="B6" s="23"/>
    </row>
    <row r="7" spans="1:5" x14ac:dyDescent="0.25">
      <c r="A7" s="49" t="s">
        <v>128</v>
      </c>
      <c r="B7" s="49"/>
      <c r="C7" s="50"/>
    </row>
    <row r="8" spans="1:5" x14ac:dyDescent="0.25">
      <c r="A8" s="40"/>
      <c r="B8" s="25"/>
    </row>
    <row r="9" spans="1:5" x14ac:dyDescent="0.25">
      <c r="A9" s="26"/>
      <c r="B9" s="27"/>
      <c r="C9" s="28" t="s">
        <v>112</v>
      </c>
    </row>
    <row r="10" spans="1:5" ht="47.25" x14ac:dyDescent="0.2">
      <c r="A10" s="29" t="s">
        <v>20</v>
      </c>
      <c r="B10" s="29" t="s">
        <v>21</v>
      </c>
      <c r="C10" s="30" t="s">
        <v>102</v>
      </c>
    </row>
    <row r="11" spans="1:5" x14ac:dyDescent="0.2">
      <c r="A11" s="31" t="s">
        <v>19</v>
      </c>
      <c r="B11" s="32" t="s">
        <v>56</v>
      </c>
      <c r="C11" s="33">
        <f>C12+C15+C17+C19+C23+C26+C29+C34+C38+C41+C43+C45+C56</f>
        <v>92076306.299999997</v>
      </c>
      <c r="D11" s="2"/>
      <c r="E11" s="43"/>
    </row>
    <row r="12" spans="1:5" x14ac:dyDescent="0.2">
      <c r="A12" s="34" t="s">
        <v>22</v>
      </c>
      <c r="B12" s="18" t="s">
        <v>57</v>
      </c>
      <c r="C12" s="19">
        <f>C13+C14</f>
        <v>62073063.899999999</v>
      </c>
    </row>
    <row r="13" spans="1:5" x14ac:dyDescent="0.2">
      <c r="A13" s="35" t="s">
        <v>23</v>
      </c>
      <c r="B13" s="18" t="s">
        <v>58</v>
      </c>
      <c r="C13" s="19">
        <f>'[1]2016-2018'!$T$8</f>
        <v>31800015.899999999</v>
      </c>
      <c r="E13" s="48"/>
    </row>
    <row r="14" spans="1:5" x14ac:dyDescent="0.2">
      <c r="A14" s="35" t="s">
        <v>24</v>
      </c>
      <c r="B14" s="18" t="s">
        <v>59</v>
      </c>
      <c r="C14" s="19">
        <v>30273048</v>
      </c>
    </row>
    <row r="15" spans="1:5" ht="31.5" x14ac:dyDescent="0.2">
      <c r="A15" s="34" t="s">
        <v>25</v>
      </c>
      <c r="B15" s="18" t="s">
        <v>60</v>
      </c>
      <c r="C15" s="19">
        <f>C16</f>
        <v>6698419.4000000004</v>
      </c>
    </row>
    <row r="16" spans="1:5" ht="31.5" x14ac:dyDescent="0.2">
      <c r="A16" s="35" t="s">
        <v>26</v>
      </c>
      <c r="B16" s="18" t="s">
        <v>61</v>
      </c>
      <c r="C16" s="19">
        <v>6698419.4000000004</v>
      </c>
    </row>
    <row r="17" spans="1:6" x14ac:dyDescent="0.2">
      <c r="A17" s="34" t="s">
        <v>27</v>
      </c>
      <c r="B17" s="18" t="s">
        <v>62</v>
      </c>
      <c r="C17" s="19">
        <f>C18</f>
        <v>4245619.5999999996</v>
      </c>
    </row>
    <row r="18" spans="1:6" ht="31.5" x14ac:dyDescent="0.2">
      <c r="A18" s="35" t="s">
        <v>28</v>
      </c>
      <c r="B18" s="18" t="s">
        <v>63</v>
      </c>
      <c r="C18" s="19">
        <v>4245619.5999999996</v>
      </c>
    </row>
    <row r="19" spans="1:6" x14ac:dyDescent="0.2">
      <c r="A19" s="34" t="s">
        <v>29</v>
      </c>
      <c r="B19" s="18" t="s">
        <v>64</v>
      </c>
      <c r="C19" s="19">
        <f>C20+C21+C22</f>
        <v>14661904</v>
      </c>
    </row>
    <row r="20" spans="1:6" x14ac:dyDescent="0.2">
      <c r="A20" s="35" t="s">
        <v>30</v>
      </c>
      <c r="B20" s="18" t="s">
        <v>65</v>
      </c>
      <c r="C20" s="19">
        <v>13008379</v>
      </c>
    </row>
    <row r="21" spans="1:6" x14ac:dyDescent="0.2">
      <c r="A21" s="35" t="s">
        <v>31</v>
      </c>
      <c r="B21" s="18" t="s">
        <v>66</v>
      </c>
      <c r="C21" s="19">
        <v>1652291</v>
      </c>
    </row>
    <row r="22" spans="1:6" x14ac:dyDescent="0.2">
      <c r="A22" s="35" t="s">
        <v>53</v>
      </c>
      <c r="B22" s="18" t="s">
        <v>67</v>
      </c>
      <c r="C22" s="19">
        <v>1234</v>
      </c>
    </row>
    <row r="23" spans="1:6" ht="31.5" x14ac:dyDescent="0.2">
      <c r="A23" s="34" t="s">
        <v>32</v>
      </c>
      <c r="B23" s="18" t="s">
        <v>68</v>
      </c>
      <c r="C23" s="19">
        <f>C24+C25</f>
        <v>2194932</v>
      </c>
    </row>
    <row r="24" spans="1:6" x14ac:dyDescent="0.2">
      <c r="A24" s="35" t="s">
        <v>33</v>
      </c>
      <c r="B24" s="18" t="s">
        <v>69</v>
      </c>
      <c r="C24" s="19">
        <v>2173528</v>
      </c>
      <c r="E24" s="44"/>
      <c r="F24" s="45"/>
    </row>
    <row r="25" spans="1:6" ht="31.5" x14ac:dyDescent="0.2">
      <c r="A25" s="35" t="s">
        <v>34</v>
      </c>
      <c r="B25" s="18" t="s">
        <v>70</v>
      </c>
      <c r="C25" s="19">
        <v>21404</v>
      </c>
      <c r="E25" s="44"/>
      <c r="F25" s="45"/>
    </row>
    <row r="26" spans="1:6" x14ac:dyDescent="0.2">
      <c r="A26" s="36" t="s">
        <v>35</v>
      </c>
      <c r="B26" s="15" t="s">
        <v>71</v>
      </c>
      <c r="C26" s="3">
        <f>C27+C28</f>
        <v>308925.8</v>
      </c>
      <c r="E26" s="44"/>
      <c r="F26" s="45"/>
    </row>
    <row r="27" spans="1:6" ht="61.5" customHeight="1" x14ac:dyDescent="0.2">
      <c r="A27" s="20" t="s">
        <v>120</v>
      </c>
      <c r="B27" s="15" t="s">
        <v>121</v>
      </c>
      <c r="C27" s="3">
        <v>1908.5</v>
      </c>
      <c r="E27" s="44"/>
      <c r="F27" s="45"/>
    </row>
    <row r="28" spans="1:6" ht="31.5" x14ac:dyDescent="0.2">
      <c r="A28" s="21" t="s">
        <v>36</v>
      </c>
      <c r="B28" s="15" t="s">
        <v>72</v>
      </c>
      <c r="C28" s="3">
        <v>307017.3</v>
      </c>
      <c r="E28" s="44"/>
      <c r="F28" s="45"/>
    </row>
    <row r="29" spans="1:6" ht="32.25" customHeight="1" x14ac:dyDescent="0.2">
      <c r="A29" s="37" t="s">
        <v>43</v>
      </c>
      <c r="B29" s="15" t="s">
        <v>73</v>
      </c>
      <c r="C29" s="3">
        <f>C30+C31+C32+C33</f>
        <v>184368.3</v>
      </c>
      <c r="E29" s="44"/>
      <c r="F29" s="45"/>
    </row>
    <row r="30" spans="1:6" ht="63" customHeight="1" x14ac:dyDescent="0.2">
      <c r="A30" s="20" t="s">
        <v>44</v>
      </c>
      <c r="B30" s="15" t="s">
        <v>74</v>
      </c>
      <c r="C30" s="3">
        <v>72580</v>
      </c>
      <c r="E30" s="44"/>
      <c r="F30" s="45"/>
    </row>
    <row r="31" spans="1:6" ht="31.5" x14ac:dyDescent="0.2">
      <c r="A31" s="21" t="s">
        <v>55</v>
      </c>
      <c r="B31" s="15" t="s">
        <v>75</v>
      </c>
      <c r="C31" s="3">
        <v>15723.3</v>
      </c>
      <c r="E31" s="44"/>
      <c r="F31" s="45"/>
    </row>
    <row r="32" spans="1:6" ht="78.75" customHeight="1" x14ac:dyDescent="0.2">
      <c r="A32" s="20" t="s">
        <v>45</v>
      </c>
      <c r="B32" s="15" t="s">
        <v>76</v>
      </c>
      <c r="C32" s="3">
        <v>94670</v>
      </c>
      <c r="E32" s="44"/>
      <c r="F32" s="45"/>
    </row>
    <row r="33" spans="1:6" ht="17.25" customHeight="1" x14ac:dyDescent="0.2">
      <c r="A33" s="21" t="s">
        <v>47</v>
      </c>
      <c r="B33" s="15" t="s">
        <v>77</v>
      </c>
      <c r="C33" s="3">
        <v>1395</v>
      </c>
      <c r="E33" s="44"/>
      <c r="F33" s="45"/>
    </row>
    <row r="34" spans="1:6" x14ac:dyDescent="0.2">
      <c r="A34" s="34" t="s">
        <v>48</v>
      </c>
      <c r="B34" s="18" t="s">
        <v>78</v>
      </c>
      <c r="C34" s="3">
        <f>C35+C36+C37</f>
        <v>842190.1</v>
      </c>
      <c r="E34" s="44"/>
      <c r="F34" s="45"/>
    </row>
    <row r="35" spans="1:6" x14ac:dyDescent="0.2">
      <c r="A35" s="20" t="s">
        <v>49</v>
      </c>
      <c r="B35" s="18" t="s">
        <v>79</v>
      </c>
      <c r="C35" s="3">
        <v>270733.5</v>
      </c>
      <c r="E35" s="44"/>
      <c r="F35" s="45"/>
    </row>
    <row r="36" spans="1:6" x14ac:dyDescent="0.2">
      <c r="A36" s="20" t="s">
        <v>50</v>
      </c>
      <c r="B36" s="18" t="s">
        <v>80</v>
      </c>
      <c r="C36" s="3">
        <v>132987</v>
      </c>
      <c r="E36" s="44"/>
      <c r="F36" s="45"/>
    </row>
    <row r="37" spans="1:6" x14ac:dyDescent="0.2">
      <c r="A37" s="35" t="s">
        <v>51</v>
      </c>
      <c r="B37" s="18" t="s">
        <v>81</v>
      </c>
      <c r="C37" s="19">
        <v>438469.6</v>
      </c>
      <c r="E37" s="44"/>
      <c r="F37" s="45"/>
    </row>
    <row r="38" spans="1:6" ht="31.5" x14ac:dyDescent="0.2">
      <c r="A38" s="34" t="s">
        <v>38</v>
      </c>
      <c r="B38" s="18" t="s">
        <v>82</v>
      </c>
      <c r="C38" s="19">
        <f>C39+C40</f>
        <v>40194.1</v>
      </c>
      <c r="E38" s="44"/>
      <c r="F38" s="45"/>
    </row>
    <row r="39" spans="1:6" x14ac:dyDescent="0.2">
      <c r="A39" s="20" t="s">
        <v>39</v>
      </c>
      <c r="B39" s="15" t="s">
        <v>83</v>
      </c>
      <c r="C39" s="3">
        <v>5450</v>
      </c>
      <c r="E39" s="44"/>
      <c r="F39" s="45"/>
    </row>
    <row r="40" spans="1:6" x14ac:dyDescent="0.2">
      <c r="A40" s="20" t="s">
        <v>40</v>
      </c>
      <c r="B40" s="15" t="s">
        <v>84</v>
      </c>
      <c r="C40" s="3">
        <v>34744.1</v>
      </c>
      <c r="E40" s="44"/>
      <c r="F40" s="45"/>
    </row>
    <row r="41" spans="1:6" ht="31.5" x14ac:dyDescent="0.2">
      <c r="A41" s="34" t="s">
        <v>0</v>
      </c>
      <c r="B41" s="18" t="s">
        <v>85</v>
      </c>
      <c r="C41" s="19">
        <f>C42</f>
        <v>13261</v>
      </c>
      <c r="E41" s="44"/>
      <c r="F41" s="45"/>
    </row>
    <row r="42" spans="1:6" ht="78.75" x14ac:dyDescent="0.2">
      <c r="A42" s="20" t="s">
        <v>118</v>
      </c>
      <c r="B42" s="15" t="s">
        <v>86</v>
      </c>
      <c r="C42" s="3">
        <v>13261</v>
      </c>
      <c r="E42" s="44"/>
      <c r="F42" s="45"/>
    </row>
    <row r="43" spans="1:6" x14ac:dyDescent="0.2">
      <c r="A43" s="34" t="s">
        <v>1</v>
      </c>
      <c r="B43" s="18" t="s">
        <v>87</v>
      </c>
      <c r="C43" s="19">
        <f>C44</f>
        <v>3800</v>
      </c>
      <c r="E43" s="44"/>
      <c r="F43" s="45"/>
    </row>
    <row r="44" spans="1:6" ht="31.5" x14ac:dyDescent="0.2">
      <c r="A44" s="35" t="s">
        <v>41</v>
      </c>
      <c r="B44" s="18" t="s">
        <v>88</v>
      </c>
      <c r="C44" s="19">
        <v>3800</v>
      </c>
      <c r="E44" s="44"/>
      <c r="F44" s="45"/>
    </row>
    <row r="45" spans="1:6" x14ac:dyDescent="0.2">
      <c r="A45" s="37" t="s">
        <v>2</v>
      </c>
      <c r="B45" s="15" t="s">
        <v>89</v>
      </c>
      <c r="C45" s="3">
        <f>C46+C47++C48+C49+C50+C51+C52+C53+C54+C55</f>
        <v>750901.3</v>
      </c>
      <c r="D45" s="2"/>
      <c r="E45" s="44"/>
      <c r="F45" s="45"/>
    </row>
    <row r="46" spans="1:6" ht="78.75" x14ac:dyDescent="0.2">
      <c r="A46" s="21" t="s">
        <v>46</v>
      </c>
      <c r="B46" s="15" t="s">
        <v>90</v>
      </c>
      <c r="C46" s="3">
        <v>950</v>
      </c>
      <c r="D46" s="2"/>
      <c r="E46" s="44"/>
      <c r="F46" s="45"/>
    </row>
    <row r="47" spans="1:6" ht="31.5" x14ac:dyDescent="0.2">
      <c r="A47" s="21" t="s">
        <v>114</v>
      </c>
      <c r="B47" s="15" t="s">
        <v>116</v>
      </c>
      <c r="C47" s="3">
        <v>300</v>
      </c>
      <c r="E47" s="44"/>
      <c r="F47" s="45"/>
    </row>
    <row r="48" spans="1:6" ht="47.25" x14ac:dyDescent="0.2">
      <c r="A48" s="21" t="s">
        <v>3</v>
      </c>
      <c r="B48" s="15" t="s">
        <v>91</v>
      </c>
      <c r="C48" s="3">
        <v>4189</v>
      </c>
      <c r="E48" s="44"/>
      <c r="F48" s="45"/>
    </row>
    <row r="49" spans="1:6" ht="31.5" x14ac:dyDescent="0.2">
      <c r="A49" s="21" t="s">
        <v>4</v>
      </c>
      <c r="B49" s="15" t="s">
        <v>92</v>
      </c>
      <c r="C49" s="3">
        <v>1830.4</v>
      </c>
      <c r="E49" s="44"/>
      <c r="F49" s="45"/>
    </row>
    <row r="50" spans="1:6" ht="31.5" x14ac:dyDescent="0.2">
      <c r="A50" s="21" t="s">
        <v>12</v>
      </c>
      <c r="B50" s="15" t="s">
        <v>93</v>
      </c>
      <c r="C50" s="3">
        <v>7133</v>
      </c>
      <c r="E50" s="44"/>
      <c r="F50" s="45"/>
    </row>
    <row r="51" spans="1:6" ht="31.5" x14ac:dyDescent="0.2">
      <c r="A51" s="21" t="s">
        <v>52</v>
      </c>
      <c r="B51" s="15" t="s">
        <v>94</v>
      </c>
      <c r="C51" s="3">
        <v>714987</v>
      </c>
      <c r="E51" s="44"/>
      <c r="F51" s="45"/>
    </row>
    <row r="52" spans="1:6" ht="47.25" x14ac:dyDescent="0.2">
      <c r="A52" s="21" t="s">
        <v>113</v>
      </c>
      <c r="B52" s="15" t="s">
        <v>115</v>
      </c>
      <c r="C52" s="3">
        <v>100</v>
      </c>
      <c r="E52" s="44"/>
      <c r="F52" s="45"/>
    </row>
    <row r="53" spans="1:6" ht="48" customHeight="1" x14ac:dyDescent="0.2">
      <c r="A53" s="20" t="s">
        <v>111</v>
      </c>
      <c r="B53" s="15" t="s">
        <v>95</v>
      </c>
      <c r="C53" s="3">
        <v>805.5</v>
      </c>
      <c r="E53" s="44"/>
      <c r="F53" s="45"/>
    </row>
    <row r="54" spans="1:6" ht="46.5" customHeight="1" x14ac:dyDescent="0.2">
      <c r="A54" s="35" t="s">
        <v>13</v>
      </c>
      <c r="B54" s="15" t="s">
        <v>96</v>
      </c>
      <c r="C54" s="3">
        <v>11052.4</v>
      </c>
      <c r="E54" s="44"/>
      <c r="F54" s="45"/>
    </row>
    <row r="55" spans="1:6" ht="31.5" x14ac:dyDescent="0.2">
      <c r="A55" s="21" t="s">
        <v>5</v>
      </c>
      <c r="B55" s="15" t="s">
        <v>97</v>
      </c>
      <c r="C55" s="3">
        <v>9554</v>
      </c>
      <c r="E55" s="44"/>
      <c r="F55" s="45"/>
    </row>
    <row r="56" spans="1:6" x14ac:dyDescent="0.2">
      <c r="A56" s="36" t="s">
        <v>6</v>
      </c>
      <c r="B56" s="18" t="s">
        <v>98</v>
      </c>
      <c r="C56" s="3">
        <f>C57</f>
        <v>58726.8</v>
      </c>
      <c r="E56" s="44"/>
      <c r="F56" s="45"/>
    </row>
    <row r="57" spans="1:6" x14ac:dyDescent="0.2">
      <c r="A57" s="20" t="s">
        <v>7</v>
      </c>
      <c r="B57" s="18" t="s">
        <v>99</v>
      </c>
      <c r="C57" s="3">
        <v>58726.8</v>
      </c>
      <c r="E57" s="44"/>
      <c r="F57" s="45"/>
    </row>
    <row r="58" spans="1:6" x14ac:dyDescent="0.2">
      <c r="A58" s="5" t="s">
        <v>9</v>
      </c>
      <c r="B58" s="11" t="s">
        <v>100</v>
      </c>
      <c r="C58" s="4">
        <f>C59</f>
        <v>8926468.3000000007</v>
      </c>
      <c r="E58" s="46"/>
      <c r="F58" s="45"/>
    </row>
    <row r="59" spans="1:6" ht="31.5" x14ac:dyDescent="0.2">
      <c r="A59" s="12" t="s">
        <v>103</v>
      </c>
      <c r="B59" s="6" t="s">
        <v>101</v>
      </c>
      <c r="C59" s="3">
        <f>C60+C62+C69+C86</f>
        <v>8926468.3000000007</v>
      </c>
      <c r="D59" s="2"/>
      <c r="E59" s="44"/>
      <c r="F59" s="45"/>
    </row>
    <row r="60" spans="1:6" x14ac:dyDescent="0.25">
      <c r="A60" s="13" t="s">
        <v>122</v>
      </c>
      <c r="B60" s="6" t="s">
        <v>134</v>
      </c>
      <c r="C60" s="3">
        <f>C61</f>
        <v>1519991.3</v>
      </c>
      <c r="D60" s="2"/>
      <c r="E60" s="44"/>
      <c r="F60" s="45"/>
    </row>
    <row r="61" spans="1:6" x14ac:dyDescent="0.25">
      <c r="A61" s="10" t="s">
        <v>10</v>
      </c>
      <c r="B61" s="6" t="s">
        <v>135</v>
      </c>
      <c r="C61" s="3">
        <v>1519991.3</v>
      </c>
      <c r="E61" s="44"/>
      <c r="F61" s="45"/>
    </row>
    <row r="62" spans="1:6" ht="31.5" x14ac:dyDescent="0.2">
      <c r="A62" s="8" t="s">
        <v>104</v>
      </c>
      <c r="B62" s="6" t="s">
        <v>136</v>
      </c>
      <c r="C62" s="3">
        <f>SUM(C63:C68)</f>
        <v>1786435.3</v>
      </c>
      <c r="E62" s="44"/>
      <c r="F62" s="45"/>
    </row>
    <row r="63" spans="1:6" ht="33.75" customHeight="1" x14ac:dyDescent="0.2">
      <c r="A63" s="14" t="s">
        <v>110</v>
      </c>
      <c r="B63" s="15" t="s">
        <v>137</v>
      </c>
      <c r="C63" s="3">
        <v>907490</v>
      </c>
      <c r="E63" s="44"/>
      <c r="F63" s="45"/>
    </row>
    <row r="64" spans="1:6" ht="51" customHeight="1" x14ac:dyDescent="0.25">
      <c r="A64" s="16" t="s">
        <v>133</v>
      </c>
      <c r="B64" s="6" t="s">
        <v>138</v>
      </c>
      <c r="C64" s="3">
        <v>6348.6</v>
      </c>
      <c r="D64" s="38"/>
      <c r="E64" s="44"/>
      <c r="F64" s="45"/>
    </row>
    <row r="65" spans="1:6" ht="47.25" x14ac:dyDescent="0.2">
      <c r="A65" s="16" t="s">
        <v>106</v>
      </c>
      <c r="B65" s="6" t="s">
        <v>140</v>
      </c>
      <c r="C65" s="42">
        <v>95894.3</v>
      </c>
      <c r="E65" s="44"/>
      <c r="F65" s="45"/>
    </row>
    <row r="66" spans="1:6" ht="31.5" x14ac:dyDescent="0.25">
      <c r="A66" s="10" t="s">
        <v>119</v>
      </c>
      <c r="B66" s="6" t="s">
        <v>141</v>
      </c>
      <c r="C66" s="42">
        <v>114236.7</v>
      </c>
      <c r="E66" s="44"/>
      <c r="F66" s="45"/>
    </row>
    <row r="67" spans="1:6" ht="47.25" x14ac:dyDescent="0.2">
      <c r="A67" s="9" t="s">
        <v>109</v>
      </c>
      <c r="B67" s="6" t="s">
        <v>139</v>
      </c>
      <c r="C67" s="42">
        <f>168768.8</f>
        <v>168768.8</v>
      </c>
      <c r="E67" s="44"/>
      <c r="F67" s="45"/>
    </row>
    <row r="68" spans="1:6" x14ac:dyDescent="0.25">
      <c r="A68" s="10" t="s">
        <v>127</v>
      </c>
      <c r="B68" s="6" t="s">
        <v>142</v>
      </c>
      <c r="C68" s="3">
        <f>3155.7+490541.2</f>
        <v>493696.9</v>
      </c>
      <c r="E68" s="44"/>
      <c r="F68" s="45"/>
    </row>
    <row r="69" spans="1:6" ht="18.75" customHeight="1" x14ac:dyDescent="0.2">
      <c r="A69" s="8" t="s">
        <v>123</v>
      </c>
      <c r="B69" s="6" t="s">
        <v>143</v>
      </c>
      <c r="C69" s="3">
        <f>SUM(C70:C85)</f>
        <v>5383183.0999999996</v>
      </c>
      <c r="E69" s="44"/>
      <c r="F69" s="45"/>
    </row>
    <row r="70" spans="1:6" ht="31.5" x14ac:dyDescent="0.2">
      <c r="A70" s="16" t="s">
        <v>15</v>
      </c>
      <c r="B70" s="6" t="s">
        <v>148</v>
      </c>
      <c r="C70" s="42">
        <f>56527.8</f>
        <v>56527.8</v>
      </c>
      <c r="E70" s="44"/>
      <c r="F70" s="45"/>
    </row>
    <row r="71" spans="1:6" ht="31.5" x14ac:dyDescent="0.25">
      <c r="A71" s="10" t="s">
        <v>108</v>
      </c>
      <c r="B71" s="6" t="s">
        <v>150</v>
      </c>
      <c r="C71" s="42">
        <f>32141.7</f>
        <v>32141.7</v>
      </c>
      <c r="E71" s="44"/>
      <c r="F71" s="45"/>
    </row>
    <row r="72" spans="1:6" ht="31.5" x14ac:dyDescent="0.2">
      <c r="A72" s="9" t="s">
        <v>107</v>
      </c>
      <c r="B72" s="6" t="s">
        <v>149</v>
      </c>
      <c r="C72" s="42">
        <v>791122.4</v>
      </c>
      <c r="E72" s="44"/>
      <c r="F72" s="45"/>
    </row>
    <row r="73" spans="1:6" ht="95.25" customHeight="1" x14ac:dyDescent="0.2">
      <c r="A73" s="16" t="s">
        <v>132</v>
      </c>
      <c r="B73" s="6" t="s">
        <v>154</v>
      </c>
      <c r="C73" s="3">
        <v>55888.5</v>
      </c>
      <c r="E73" s="44"/>
      <c r="F73" s="45"/>
    </row>
    <row r="74" spans="1:6" ht="78.75" customHeight="1" x14ac:dyDescent="0.2">
      <c r="A74" s="16" t="s">
        <v>131</v>
      </c>
      <c r="B74" s="6" t="s">
        <v>155</v>
      </c>
      <c r="C74" s="3">
        <f>32632.4</f>
        <v>32632.400000000001</v>
      </c>
      <c r="E74" s="44"/>
      <c r="F74" s="45"/>
    </row>
    <row r="75" spans="1:6" ht="63" customHeight="1" x14ac:dyDescent="0.2">
      <c r="A75" s="16" t="s">
        <v>124</v>
      </c>
      <c r="B75" s="6" t="s">
        <v>158</v>
      </c>
      <c r="C75" s="3">
        <v>11279</v>
      </c>
      <c r="E75" s="44"/>
      <c r="F75" s="45"/>
    </row>
    <row r="76" spans="1:6" ht="63" customHeight="1" x14ac:dyDescent="0.2">
      <c r="A76" s="9" t="s">
        <v>54</v>
      </c>
      <c r="B76" s="6" t="s">
        <v>145</v>
      </c>
      <c r="C76" s="42">
        <f>88883.9</f>
        <v>88883.9</v>
      </c>
      <c r="E76" s="44"/>
      <c r="F76" s="45"/>
    </row>
    <row r="77" spans="1:6" ht="48.75" customHeight="1" x14ac:dyDescent="0.2">
      <c r="A77" s="16" t="s">
        <v>162</v>
      </c>
      <c r="B77" s="6" t="s">
        <v>146</v>
      </c>
      <c r="C77" s="42">
        <f>120.9</f>
        <v>120.9</v>
      </c>
      <c r="E77" s="44"/>
      <c r="F77" s="45"/>
    </row>
    <row r="78" spans="1:6" ht="31.5" x14ac:dyDescent="0.25">
      <c r="A78" s="10" t="s">
        <v>11</v>
      </c>
      <c r="B78" s="6" t="s">
        <v>144</v>
      </c>
      <c r="C78" s="42">
        <f>1177218.9</f>
        <v>1177218.8999999999</v>
      </c>
      <c r="E78" s="44"/>
      <c r="F78" s="45"/>
    </row>
    <row r="79" spans="1:6" ht="47.25" x14ac:dyDescent="0.25">
      <c r="A79" s="10" t="s">
        <v>37</v>
      </c>
      <c r="B79" s="6" t="s">
        <v>151</v>
      </c>
      <c r="C79" s="42">
        <v>51867.6</v>
      </c>
      <c r="E79" s="44"/>
      <c r="F79" s="45"/>
    </row>
    <row r="80" spans="1:6" ht="63" x14ac:dyDescent="0.2">
      <c r="A80" s="16" t="s">
        <v>8</v>
      </c>
      <c r="B80" s="6" t="s">
        <v>153</v>
      </c>
      <c r="C80" s="3">
        <v>41584.699999999997</v>
      </c>
      <c r="E80" s="44"/>
      <c r="F80" s="45"/>
    </row>
    <row r="81" spans="1:6" ht="47.25" x14ac:dyDescent="0.2">
      <c r="A81" s="16" t="s">
        <v>14</v>
      </c>
      <c r="B81" s="6" t="s">
        <v>147</v>
      </c>
      <c r="C81" s="42">
        <f>221.3</f>
        <v>221.3</v>
      </c>
      <c r="E81" s="44"/>
      <c r="F81" s="45"/>
    </row>
    <row r="82" spans="1:6" ht="47.25" x14ac:dyDescent="0.25">
      <c r="A82" s="10" t="s">
        <v>42</v>
      </c>
      <c r="B82" s="6" t="s">
        <v>152</v>
      </c>
      <c r="C82" s="42">
        <v>839084.7</v>
      </c>
      <c r="E82" s="44"/>
      <c r="F82" s="45"/>
    </row>
    <row r="83" spans="1:6" ht="78.75" customHeight="1" x14ac:dyDescent="0.2">
      <c r="A83" s="16" t="s">
        <v>105</v>
      </c>
      <c r="B83" s="6" t="s">
        <v>157</v>
      </c>
      <c r="C83" s="3">
        <v>1881823.1</v>
      </c>
      <c r="E83" s="44"/>
      <c r="F83" s="45"/>
    </row>
    <row r="84" spans="1:6" ht="33" customHeight="1" x14ac:dyDescent="0.2">
      <c r="A84" s="16" t="s">
        <v>117</v>
      </c>
      <c r="B84" s="6" t="s">
        <v>156</v>
      </c>
      <c r="C84" s="3">
        <v>12907.7</v>
      </c>
      <c r="E84" s="44"/>
      <c r="F84" s="45"/>
    </row>
    <row r="85" spans="1:6" x14ac:dyDescent="0.2">
      <c r="A85" s="16" t="s">
        <v>129</v>
      </c>
      <c r="B85" s="6" t="s">
        <v>159</v>
      </c>
      <c r="C85" s="3">
        <f>309878.5</f>
        <v>309878.5</v>
      </c>
      <c r="E85" s="44"/>
      <c r="F85" s="47"/>
    </row>
    <row r="86" spans="1:6" x14ac:dyDescent="0.25">
      <c r="A86" s="13" t="s">
        <v>17</v>
      </c>
      <c r="B86" s="6" t="s">
        <v>160</v>
      </c>
      <c r="C86" s="3">
        <f>C87</f>
        <v>236858.6</v>
      </c>
      <c r="D86" s="39"/>
      <c r="E86" s="44"/>
      <c r="F86" s="45"/>
    </row>
    <row r="87" spans="1:6" ht="30.75" customHeight="1" x14ac:dyDescent="0.2">
      <c r="A87" s="16" t="s">
        <v>130</v>
      </c>
      <c r="B87" s="6" t="s">
        <v>161</v>
      </c>
      <c r="C87" s="3">
        <f>236858.6</f>
        <v>236858.6</v>
      </c>
      <c r="E87" s="44"/>
      <c r="F87" s="45"/>
    </row>
    <row r="88" spans="1:6" x14ac:dyDescent="0.2">
      <c r="A88" s="22" t="s">
        <v>18</v>
      </c>
      <c r="B88" s="11"/>
      <c r="C88" s="4">
        <f>C11+C58</f>
        <v>101002774.59999999</v>
      </c>
      <c r="D88" s="39"/>
    </row>
  </sheetData>
  <sheetProtection formatCells="0" formatColumns="0" formatRows="0" insertColumns="0" insertRows="0" insertHyperlinks="0" deleteColumns="0" deleteRows="0" sort="0" autoFilter="0" pivotTables="0"/>
  <mergeCells count="1">
    <mergeCell ref="A7:C7"/>
  </mergeCells>
  <printOptions horizontalCentered="1"/>
  <pageMargins left="0.78740157480314965" right="0.39370078740157483" top="0.78740157480314965" bottom="0.47244094488188981" header="0.39370078740157483" footer="0"/>
  <pageSetup paperSize="9" scale="76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</vt:lpstr>
      <vt:lpstr>'2017'!Заголовки_для_печати</vt:lpstr>
      <vt:lpstr>'2017'!Область_печати</vt:lpstr>
    </vt:vector>
  </TitlesOfParts>
  <Company>DepFin 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Ясевич</dc:creator>
  <cp:lastModifiedBy>Щеколкова Е.И.</cp:lastModifiedBy>
  <cp:lastPrinted>2016-11-07T02:53:31Z</cp:lastPrinted>
  <dcterms:created xsi:type="dcterms:W3CDTF">2009-01-15T06:05:27Z</dcterms:created>
  <dcterms:modified xsi:type="dcterms:W3CDTF">2016-11-14T06:48:27Z</dcterms:modified>
</cp:coreProperties>
</file>