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80" yWindow="0" windowWidth="10965" windowHeight="9150" activeTab="0"/>
  </bookViews>
  <sheets>
    <sheet name="ожидаемое" sheetId="1" r:id="rId1"/>
  </sheets>
  <definedNames>
    <definedName name="_xlnm._FilterDatabase" localSheetId="0" hidden="1">'ожидаемое'!$A$4:$E$194</definedName>
    <definedName name="Z_0224AB01_58A2_4204_BCAC_E486514FD558_.wvu.FilterData" localSheetId="0" hidden="1">'ожидаемое'!$A$4:$E$55</definedName>
    <definedName name="Z_02557F4A_F5AD_4132_8198_E64811910D2A_.wvu.FilterData" localSheetId="0" hidden="1">'ожидаемое'!$A$4:$E$187</definedName>
    <definedName name="Z_07709371_38A6_4D9A_B508_C31655D8D27C_.wvu.FilterData" localSheetId="0" hidden="1">'ожидаемое'!$A$4:$E$187</definedName>
    <definedName name="Z_07C1592F_64F7_48AF_957C_0E7DB0E882C1_.wvu.FilterData" localSheetId="0" hidden="1">'ожидаемое'!$A$4:$E$187</definedName>
    <definedName name="Z_0D7027A6_552F_481F_A330_53F5FCCAD6E7_.wvu.FilterData" localSheetId="0" hidden="1">'ожидаемое'!$A$4:$E$194</definedName>
    <definedName name="Z_0D7027A6_552F_481F_A330_53F5FCCAD6E7_.wvu.PrintArea" localSheetId="0" hidden="1">'ожидаемое'!$A$1:$E$257</definedName>
    <definedName name="Z_0D7027A6_552F_481F_A330_53F5FCCAD6E7_.wvu.PrintTitles" localSheetId="0" hidden="1">'ожидаемое'!$4:$4</definedName>
    <definedName name="Z_0DEE54E0_1466_4237_86AF_AD7C5C225E4D_.wvu.FilterData" localSheetId="0" hidden="1">'ожидаемое'!$A$4:$E$187</definedName>
    <definedName name="Z_109517B7_5CA3_45DB_9A4A_EC34D678C613_.wvu.FilterData" localSheetId="0" hidden="1">'ожидаемое'!$A$4:$E$192</definedName>
    <definedName name="Z_109517B7_5CA3_45DB_9A4A_EC34D678C613_.wvu.Rows" localSheetId="0" hidden="1">'ожидаемое'!#REF!,'ожидаемое'!#REF!,'ожидаемое'!#REF!,'ожидаемое'!$45:$45,'ожидаемое'!#REF!,'ожидаемое'!$49:$49,'ожидаемое'!$52:$52,'ожидаемое'!#REF!,'ожидаемое'!#REF!,'ожидаемое'!#REF!</definedName>
    <definedName name="Z_15652A2D_78C0_4B6F_A6E4_9E58EE796A0B_.wvu.FilterData" localSheetId="0" hidden="1">'ожидаемое'!$A$4:$E$187</definedName>
    <definedName name="Z_16478C93_9FE4_4135_8A59_D1D0A5C89A03_.wvu.FilterData" localSheetId="0" hidden="1">'ожидаемое'!$A$4:$E$55</definedName>
    <definedName name="Z_16478C93_9FE4_4135_8A59_D1D0A5C89A03_.wvu.PrintArea" localSheetId="0" hidden="1">'ожидаемое'!$A$1:$E$55</definedName>
    <definedName name="Z_16478C93_9FE4_4135_8A59_D1D0A5C89A03_.wvu.PrintTitles" localSheetId="0" hidden="1">'ожидаемое'!$3:$4</definedName>
    <definedName name="Z_17A213B7_ACBE_4D58_8468_716AC0BA73D7_.wvu.FilterData" localSheetId="0" hidden="1">'ожидаемое'!$A$4:$E$187</definedName>
    <definedName name="Z_17B02BFB_7A98_436C_AC12_521528852B0D_.wvu.FilterData" localSheetId="0" hidden="1">'ожидаемое'!$A$4:$E$187</definedName>
    <definedName name="Z_1B90EDC8_47E9_4F39_A365_E65BAC5DFE49_.wvu.FilterData" localSheetId="0" hidden="1">'ожидаемое'!$A$4:$E$187</definedName>
    <definedName name="Z_1CBB1A71_A8B4_4B71_9134_C2173DBD7251_.wvu.FilterData" localSheetId="0" hidden="1">'ожидаемое'!$A$4:$E$187</definedName>
    <definedName name="Z_1CE11D44_1E12_48BC_BD40_9C7E5A837A81_.wvu.FilterData" localSheetId="0" hidden="1">'ожидаемое'!$A$4:$E$55</definedName>
    <definedName name="Z_226C2589_169F_421D_A948_1F09E67387A1_.wvu.FilterData" localSheetId="0" hidden="1">'ожидаемое'!$A$4:$E$187</definedName>
    <definedName name="Z_26422E13_4D2E_4A3D_A68F_F147C801617B_.wvu.FilterData" localSheetId="0" hidden="1">'ожидаемое'!$A$4:$E$192</definedName>
    <definedName name="Z_26BAE8E3_7712_4CAF_AE2C_8BE486045C71_.wvu.FilterData" localSheetId="0" hidden="1">'ожидаемое'!$A$4:$E$55</definedName>
    <definedName name="Z_286AEABD_89B7_4DB0_AD0C_A403A6287045_.wvu.FilterData" localSheetId="0" hidden="1">'ожидаемое'!$A$4:$E$187</definedName>
    <definedName name="Z_29F181D9_8B87_456A_A146_FEBF8CD4EC53_.wvu.FilterData" localSheetId="0" hidden="1">'ожидаемое'!$A$4:$D$48</definedName>
    <definedName name="Z_2B3E5FD7_B351_4E92_94DC_24306E9FB722_.wvu.FilterData" localSheetId="0" hidden="1">'ожидаемое'!$A$4:$E$55</definedName>
    <definedName name="Z_2CA3C242_35E0_46DA_B639_59EF35BDF3C7_.wvu.FilterData" localSheetId="0" hidden="1">'ожидаемое'!$A$4:$E$187</definedName>
    <definedName name="Z_2E90A4CF_FD98_4A7D_9F95_E68F51722ACE_.wvu.FilterData" localSheetId="0" hidden="1">'ожидаемое'!$A$4:$E$55</definedName>
    <definedName name="Z_32207435_A0A9_403C_A8FE_D7EA94053274_.wvu.FilterData" localSheetId="0" hidden="1">'ожидаемое'!$A$4:$E$55</definedName>
    <definedName name="Z_369381D8_E7BC_4372_9368_EB782D53C07D_.wvu.FilterData" localSheetId="0" hidden="1">'ожидаемое'!$A$4:$E$194</definedName>
    <definedName name="Z_3E6B5CA2_A344_4478_B628_730C36C3FDBF_.wvu.FilterData" localSheetId="0" hidden="1">'ожидаемое'!$A$4:$E$55</definedName>
    <definedName name="Z_431935AD_1099_4A5A_9E35_6C75BC2F4BBB_.wvu.FilterData" localSheetId="0" hidden="1">'ожидаемое'!$A$4:$E$187</definedName>
    <definedName name="Z_44B983E1_9E0A_40E4_88D2_4090FF879D37_.wvu.FilterData" localSheetId="0" hidden="1">'ожидаемое'!$A$4:$E$187</definedName>
    <definedName name="Z_44E9E8D2_8821_4165_BBF9_802020D40815_.wvu.FilterData" localSheetId="0" hidden="1">'ожидаемое'!$A$4:$E$55</definedName>
    <definedName name="Z_45E047A4_9BEF_4CE0_9019_1682C90953A3_.wvu.FilterData" localSheetId="0" hidden="1">'ожидаемое'!$A$4:$E$55</definedName>
    <definedName name="Z_46A45F4B_8B24_4D8C_9233_C8DAE3047A58_.wvu.FilterData" localSheetId="0" hidden="1">'ожидаемое'!$A$4:$D$48</definedName>
    <definedName name="Z_46A45F4B_8B24_4D8C_9233_C8DAE3047A58_.wvu.PrintTitles" localSheetId="0" hidden="1">'ожидаемое'!$3:$4</definedName>
    <definedName name="Z_540F8D2C_1F8D_46C0_A39F_E044F1EA8731_.wvu.FilterData" localSheetId="0" hidden="1">'ожидаемое'!$A$4:$E$55</definedName>
    <definedName name="Z_58BFB70A_476B_4DB4_A57A_7586416FC192_.wvu.FilterData" localSheetId="0" hidden="1">'ожидаемое'!$A$4:$E$55</definedName>
    <definedName name="Z_58BFB70A_476B_4DB4_A57A_7586416FC192_.wvu.PrintArea" localSheetId="0" hidden="1">'ожидаемое'!$A$1:$E$55</definedName>
    <definedName name="Z_58BFB70A_476B_4DB4_A57A_7586416FC192_.wvu.PrintTitles" localSheetId="0" hidden="1">'ожидаемое'!$3:$4</definedName>
    <definedName name="Z_5CEB1882_4064_4733_A34E_D24B026BEEE9_.wvu.FilterData" localSheetId="0" hidden="1">'ожидаемое'!$A$4:$E$187</definedName>
    <definedName name="Z_5F0A1064_8344_4A23_A930_71009FF5C59C_.wvu.FilterData" localSheetId="0" hidden="1">'ожидаемое'!$A$4:$E$4</definedName>
    <definedName name="Z_6096697B_33AD_451E_AB27_3D1E0A72EAB0_.wvu.FilterData" localSheetId="0" hidden="1">'ожидаемое'!$A$4:$E$192</definedName>
    <definedName name="Z_6096697B_33AD_451E_AB27_3D1E0A72EAB0_.wvu.PrintArea" localSheetId="0" hidden="1">'ожидаемое'!$A$1:$E$252</definedName>
    <definedName name="Z_6096697B_33AD_451E_AB27_3D1E0A72EAB0_.wvu.PrintTitles" localSheetId="0" hidden="1">'ожидаемое'!$4:$4</definedName>
    <definedName name="Z_614D5F05_85A6_4736_8757_13E4B69329A4_.wvu.FilterData" localSheetId="0" hidden="1">'ожидаемое'!$A$4:$E$187</definedName>
    <definedName name="Z_6366C86F_4581_4D20_BA80_E1D1A9F7A0D7_.wvu.FilterData" localSheetId="0" hidden="1">'ожидаемое'!$A$4:$E$187</definedName>
    <definedName name="Z_64268809_83EF_4CC1_8D66_D9D5F0CF1078_.wvu.FilterData" localSheetId="0" hidden="1">'ожидаемое'!$A$4:$E$55</definedName>
    <definedName name="Z_66312D13_4FC4_416C_BC15_D1BDD87DF3E2_.wvu.FilterData" localSheetId="0" hidden="1">'ожидаемое'!$A$4:$E$55</definedName>
    <definedName name="Z_69165916_E4C6_4B12_B11F_BCB02E59B40E_.wvu.FilterData" localSheetId="0" hidden="1">'ожидаемое'!$A$4:$E$187</definedName>
    <definedName name="Z_6AB101D6_4693_4719_AD13_E2D9DF9E1D50_.wvu.FilterData" localSheetId="0" hidden="1">'ожидаемое'!$A$4:$E$194</definedName>
    <definedName name="Z_7486DE24_B19B_41FE_B1C1_90452FEC1BA2_.wvu.FilterData" localSheetId="0" hidden="1">'ожидаемое'!$A$4:$E$55</definedName>
    <definedName name="Z_75A0FA5E_22DC_417B_8A47_38010DFDF467_.wvu.FilterData" localSheetId="0" hidden="1">'ожидаемое'!$A$4:$E$187</definedName>
    <definedName name="Z_7734D537_9FE6_4048_B5D9_201142119816_.wvu.FilterData" localSheetId="0" hidden="1">'ожидаемое'!$A$4:$E$55</definedName>
    <definedName name="Z_79436740_DAAD_4059_8C9D_4894A1132B7B_.wvu.FilterData" localSheetId="0" hidden="1">'ожидаемое'!$A$4:$E$187</definedName>
    <definedName name="Z_80A828EE_91F5_4720_8370_7BDA098D066B_.wvu.FilterData" localSheetId="0" hidden="1">'ожидаемое'!$A$4:$E$187</definedName>
    <definedName name="Z_80A828EE_91F5_4720_8370_7BDA098D066B_.wvu.PrintTitles" localSheetId="0" hidden="1">'ожидаемое'!$3:$4</definedName>
    <definedName name="Z_84352530_B0A8_4717_8F04_0081665669A8_.wvu.FilterData" localSheetId="0" hidden="1">'ожидаемое'!$A$4:$E$187</definedName>
    <definedName name="Z_85EF1405_681F_4598_9CC5_D57034A56B52_.wvu.FilterData" localSheetId="0" hidden="1">'ожидаемое'!$A$4:$E$194</definedName>
    <definedName name="Z_8A016CD1_4C69_46D9_9558_9FB73949833D_.wvu.FilterData" localSheetId="0" hidden="1">'ожидаемое'!$A$4:$E$192</definedName>
    <definedName name="Z_8AEF7B2D_88A4_47FE_9A69_1D44D6E32A3D_.wvu.FilterData" localSheetId="0" hidden="1">'ожидаемое'!$A$4:$E$192</definedName>
    <definedName name="Z_8AEF7B2D_88A4_47FE_9A69_1D44D6E32A3D_.wvu.PrintArea" localSheetId="0" hidden="1">'ожидаемое'!$A$1:$E$252</definedName>
    <definedName name="Z_8AEF7B2D_88A4_47FE_9A69_1D44D6E32A3D_.wvu.PrintTitles" localSheetId="0" hidden="1">'ожидаемое'!$4:$4</definedName>
    <definedName name="Z_8E5DE3C3_C726_4AAF_AC66_88FCCB349FF7_.wvu.FilterData" localSheetId="0" hidden="1">'ожидаемое'!$A$4:$E$187</definedName>
    <definedName name="Z_946A7D0B_9AB5_408B_B1B3_A443E62ED13C_.wvu.FilterData" localSheetId="0" hidden="1">'ожидаемое'!$A$4:$E$187</definedName>
    <definedName name="Z_A409F0D1_B890_4488_821D_7A38998D25E5_.wvu.FilterData" localSheetId="0" hidden="1">'ожидаемое'!$A$4:$E$194</definedName>
    <definedName name="Z_A4E1DE5D_C903_4C39_AD3F_59C5C600A75D_.wvu.FilterData" localSheetId="0" hidden="1">'ожидаемое'!$A$4:$E$194</definedName>
    <definedName name="Z_A4E1DE5D_C903_4C39_AD3F_59C5C600A75D_.wvu.PrintArea" localSheetId="0" hidden="1">'ожидаемое'!$A$1:$E$207</definedName>
    <definedName name="Z_A4E1DE5D_C903_4C39_AD3F_59C5C600A75D_.wvu.PrintTitles" localSheetId="0" hidden="1">'ожидаемое'!$4:$4</definedName>
    <definedName name="Z_B28E9EE4_402E_4DAB_A8CD_3F4BE6EFE6C3_.wvu.FilterData" localSheetId="0" hidden="1">'ожидаемое'!$A$4:$E$187</definedName>
    <definedName name="Z_B5310A8D_5F74_45C6_A621_7BBAC65E93BD_.wvu.FilterData" localSheetId="0" hidden="1">'ожидаемое'!$A$4:$E$55</definedName>
    <definedName name="Z_BE5FF138_550A_4EA0_AE6F_8946A34452CC_.wvu.FilterData" localSheetId="0" hidden="1">'ожидаемое'!$A$4:$E$187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'ожидаемое'!$A$4:$D$48</definedName>
    <definedName name="Z_C023E86B_500D_4C77_8C47_FA64EB2FAA24_.wvu.PrintArea" localSheetId="0" hidden="1">'ожидаемое'!$A$1:$D$48</definedName>
    <definedName name="Z_C023E86B_500D_4C77_8C47_FA64EB2FAA24_.wvu.PrintTitles" localSheetId="0" hidden="1">'ожидаемое'!$4:$4</definedName>
    <definedName name="Z_C8679D80_BDC6_4620_9AFA_AD28130DA207_.wvu.FilterData" localSheetId="0" hidden="1">'ожидаемое'!$A$4:$E$192</definedName>
    <definedName name="Z_CAD3751F_77D0_4B1B_A955_1B2125CD2640_.wvu.FilterData" localSheetId="0" hidden="1">'ожидаемое'!$A$4:$E$187</definedName>
    <definedName name="Z_CAD3751F_77D0_4B1B_A955_1B2125CD2640_.wvu.PrintArea" localSheetId="0" hidden="1">'ожидаемое'!$A$1:$E$55</definedName>
    <definedName name="Z_CAD3751F_77D0_4B1B_A955_1B2125CD2640_.wvu.PrintTitles" localSheetId="0" hidden="1">'ожидаемое'!$3:$4</definedName>
    <definedName name="Z_CC445B72_642D_4FD3_BDE3_B8D2EB6B1435_.wvu.FilterData" localSheetId="0" hidden="1">'ожидаемое'!$A$4:$E$187</definedName>
    <definedName name="Z_CCAB9F81_6D90_46EF_992D_EFCAD0B8239D_.wvu.FilterData" localSheetId="0" hidden="1">'ожидаемое'!$A$4:$E$187</definedName>
    <definedName name="Z_CCB9AA3A_8E02_4E01_A09C_0716CE28F82F_.wvu.FilterData" localSheetId="0" hidden="1">'ожидаемое'!$A$4:$E$55</definedName>
    <definedName name="Z_D048A9C3_1650_419C_9023_CB1D893EEA82_.wvu.FilterData" localSheetId="0" hidden="1">'ожидаемое'!$A$4:$E$187</definedName>
    <definedName name="Z_D2EDACB9_BACD_4E4D_A260_8346912B1B93_.wvu.FilterData" localSheetId="0" hidden="1">'ожидаемое'!$A$4:$E$187</definedName>
    <definedName name="Z_D3B9C266_6E23_4166_A58B_1FAFA37883D5_.wvu.FilterData" localSheetId="0" hidden="1">'ожидаемое'!$A$4:$E$187</definedName>
    <definedName name="Z_D49BB6F5_DBD9_4260_A9D9_30AC8CC3ECAF_.wvu.FilterData" localSheetId="0" hidden="1">'ожидаемое'!$A$4:$E$55</definedName>
    <definedName name="Z_D53647C1_8289_4770_9D1B_B3C97C722E37_.wvu.FilterData" localSheetId="0" hidden="1">'ожидаемое'!$A$4:$E$187</definedName>
    <definedName name="Z_D53647C1_8289_4770_9D1B_B3C97C722E37_.wvu.Rows" localSheetId="0" hidden="1">'ожидаемое'!#REF!,'ожидаемое'!#REF!,'ожидаемое'!#REF!</definedName>
    <definedName name="Z_D70900EA_B8CF_4FC1_955B_E9087F55F950_.wvu.FilterData" localSheetId="0" hidden="1">'ожидаемое'!$A$4:$E$55</definedName>
    <definedName name="Z_D712D5FE_1DBA_4B80_BD81_D3E2CB0B78A0_.wvu.FilterData" localSheetId="0" hidden="1">'ожидаемое'!$A$4:$D$48</definedName>
    <definedName name="Z_D74405E9_7DAE_4E6E_A410_8556281FA643_.wvu.FilterData" localSheetId="0" hidden="1">'ожидаемое'!$A$4:$E$194</definedName>
    <definedName name="Z_DD559F2E_493F_4C21_A57D_12A09C385C8D_.wvu.PrintArea" localSheetId="0" hidden="1">'ожидаемое'!$A$1:$E$55</definedName>
    <definedName name="Z_E01FA2A3_447C_4A45_8A5D_B28BB0A3A7AB_.wvu.FilterData" localSheetId="0" hidden="1">'ожидаемое'!$A$4:$E$55</definedName>
    <definedName name="Z_E0883C4A_8AC4_46A8_8B44_59BF80C08E86_.wvu.FilterData" localSheetId="0" hidden="1">'ожидаемое'!$A$4:$E$187</definedName>
    <definedName name="Z_E1512B80_778B_4F45_B905_88432E36A636_.wvu.FilterData" localSheetId="0" hidden="1">'ожидаемое'!$A$4:$E$187</definedName>
    <definedName name="Z_E41F43C1_4763_4C2A_9F91_454226851528_.wvu.FilterData" localSheetId="0" hidden="1">'ожидаемое'!$A$4:$E$194</definedName>
    <definedName name="Z_EEA0117D_1A25_4193_8F9C_8B71BCD04BFE_.wvu.FilterData" localSheetId="0" hidden="1">'ожидаемое'!$A$4:$E$187</definedName>
    <definedName name="Z_EEA0117D_1A25_4193_8F9C_8B71BCD04BFE_.wvu.PrintTitles" localSheetId="0" hidden="1">'ожидаемое'!$3:$4</definedName>
    <definedName name="Z_F0A26FDB_08C0_4896_BE1E_7C5687CF3EF3_.wvu.FilterData" localSheetId="0" hidden="1">'ожидаемое'!$A$4:$D$48</definedName>
    <definedName name="Z_F2837E45_E61F_4146_A015_1A2BD9E5D026_.wvu.FilterData" localSheetId="0" hidden="1">'ожидаемое'!$A$4:$E$55</definedName>
    <definedName name="Z_F2837E45_E61F_4146_A015_1A2BD9E5D026_.wvu.PrintTitles" localSheetId="0" hidden="1">'ожидаемое'!$3:$4</definedName>
    <definedName name="Z_F2837E45_E61F_4146_A015_1A2BD9E5D026_.wvu.Rows" localSheetId="0" hidden="1">'ожидаемое'!#REF!,'ожидаемое'!#REF!,'ожидаемое'!#REF!,'ожидаемое'!#REF!</definedName>
    <definedName name="Z_F366EC56_F75A_4511_B4EC_5F775AF2A2EC_.wvu.FilterData" localSheetId="0" hidden="1">'ожидаемое'!$A$4:$E$55</definedName>
    <definedName name="Z_F366EC56_F75A_4511_B4EC_5F775AF2A2EC_.wvu.PrintArea" localSheetId="0" hidden="1">'ожидаемое'!$A$1:$E$55</definedName>
    <definedName name="Z_F366EC56_F75A_4511_B4EC_5F775AF2A2EC_.wvu.PrintTitles" localSheetId="0" hidden="1">'ожидаемое'!$3:$4</definedName>
    <definedName name="Z_F4BD3BF3_F1E3_4A44_A405_364F611BED03_.wvu.FilterData" localSheetId="0" hidden="1">'ожидаемое'!$A$4:$E$187</definedName>
    <definedName name="Z_F4BD3BF3_F1E3_4A44_A405_364F611BED03_.wvu.PrintTitles" localSheetId="0" hidden="1">'ожидаемое'!$3:$4</definedName>
    <definedName name="Z_F5D4BBE7_AFA0_4654_86F5_69392F6E744E_.wvu.FilterData" localSheetId="0" hidden="1">'ожидаемое'!$A$4:$E$187</definedName>
    <definedName name="Z_F760B4EC_9891_48FB_AA14_2DBE3A277244_.wvu.FilterData" localSheetId="0" hidden="1">'ожидаемое'!$A$4:$E$192</definedName>
    <definedName name="Z_F806480C_C39F_4CCB_A84C_77283444C6FD_.wvu.FilterData" localSheetId="0" hidden="1">'ожидаемое'!$A$4:$E$55</definedName>
    <definedName name="Z_F89D1F1A_EBF3_414A_9FA2_59676F54F5A9_.wvu.FilterData" localSheetId="0" hidden="1">'ожидаемое'!$A$4:$E$187</definedName>
    <definedName name="Z_F89D1F1A_EBF3_414A_9FA2_59676F54F5A9_.wvu.PrintArea" localSheetId="0" hidden="1">'ожидаемое'!$A$1:$E$197</definedName>
    <definedName name="Z_F89D1F1A_EBF3_414A_9FA2_59676F54F5A9_.wvu.PrintTitles" localSheetId="0" hidden="1">'ожидаемое'!$4:$4</definedName>
    <definedName name="Z_F89D1F1A_EBF3_414A_9FA2_59676F54F5A9_.wvu.Rows" localSheetId="0" hidden="1">'ожидаемое'!#REF!</definedName>
    <definedName name="_xlnm.Print_Titles" localSheetId="0">'ожидаемое'!$4:$4</definedName>
    <definedName name="_xlnm.Print_Area" localSheetId="0">'ожидаемое'!$A$1:$E$250</definedName>
  </definedNames>
  <calcPr fullCalcOnLoad="1" fullPrecision="0"/>
</workbook>
</file>

<file path=xl/sharedStrings.xml><?xml version="1.0" encoding="utf-8"?>
<sst xmlns="http://schemas.openxmlformats.org/spreadsheetml/2006/main" count="387" uniqueCount="386">
  <si>
    <t>Субвенции бюджетам субъектов Российской Федерации и муниципальных образований</t>
  </si>
  <si>
    <t>Иные 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</si>
  <si>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</si>
  <si>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</si>
  <si>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 xml:space="preserve">Показатель </t>
  </si>
  <si>
    <t>КБК</t>
  </si>
  <si>
    <t>(тыс. рублей)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</si>
  <si>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</si>
  <si>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</si>
  <si>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</si>
  <si>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</si>
  <si>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</si>
  <si>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>1 01 01000 00 0000 110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</si>
  <si>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</si>
  <si>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</si>
  <si>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</si>
  <si>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</si>
  <si>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</si>
  <si>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</si>
  <si>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</si>
  <si>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</si>
  <si>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</si>
  <si>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организаций</t>
  </si>
  <si>
    <t>1 06 02000 02 0000 110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</si>
  <si>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</si>
  <si>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</si>
  <si>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</si>
  <si>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</si>
  <si>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Сборы за пользование объектами животного мира и за пользование объектами водных биологических ресурсов</t>
  </si>
  <si>
    <t>1 07 04000 01 0000 110</t>
  </si>
  <si>
    <t>ГОСУДАРСТВЕННАЯ ПОШЛИНА</t>
  </si>
  <si>
    <t>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</si>
  <si>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</si>
  <si>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</si>
  <si>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</si>
  <si>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</si>
  <si>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1 11 01000 00 0000 120</t>
  </si>
  <si>
    <t>1 11 05000 00 0000 120</t>
  </si>
  <si>
    <t>Платежи от государственных и муниципальных унитарных предприятий</t>
  </si>
  <si>
    <t>1 11 07000 00 0000 120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</si>
  <si>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</si>
  <si>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</si>
  <si>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</si>
  <si>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</si>
  <si>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Платежи при пользовании недрами</t>
  </si>
  <si>
    <t>1 12 04000 00 0000 120</t>
  </si>
  <si>
    <t>1 13 00000 00 0000 000</t>
  </si>
  <si>
    <t>ДОХОДЫ ОТ ПРОДАЖИ МАТЕРИАЛЬНЫХ И НЕМАТЕРИАЛЬНЫХ АКТИВОВ</t>
  </si>
  <si>
    <t>1 14 00000 00 0000 000</t>
  </si>
  <si>
    <t>АДМИНИСТРАТИВНЫЕ ПЛАТЕЖИ И СБОРЫ</t>
  </si>
  <si>
    <t>1 15 00000 00 0000 000</t>
  </si>
  <si>
    <t>1 15 02000 00 0000 140</t>
  </si>
  <si>
    <t>ШТРАФЫ, САНКЦИИ, ВОЗМЕЩЕНИЕ УЩЕРБА</t>
  </si>
  <si>
    <t>1 16 00000 00 0000 000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</si>
  <si>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</si>
  <si>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</si>
  <si>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нарушение законодательства о рекламе</t>
  </si>
  <si>
    <t>1 16 26000 01 0000 140</t>
  </si>
  <si>
    <t>1 16 27000 01 0000 140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</si>
  <si>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</si>
  <si>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1 16 33000 00 0000 140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</si>
  <si>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</si>
  <si>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</si>
  <si>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</si>
  <si>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1 17 00000 00 0000 000</t>
  </si>
  <si>
    <t>Прочие неналоговые доходы</t>
  </si>
  <si>
    <t>1 17 05000 00 0000 180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</si>
  <si>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</si>
  <si>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</si>
  <si>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</si>
  <si>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</si>
  <si>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2 02 01000 00 0000 151</t>
  </si>
  <si>
    <t>2 02 02000 00 0000 151</t>
  </si>
  <si>
    <t>2 02 03000 00 0000 151</t>
  </si>
  <si>
    <t>2 02 04000 00 0000 151</t>
  </si>
  <si>
    <t>Прочие безвозмездные поступления</t>
  </si>
  <si>
    <t>2 07 00000 00 0000 180</t>
  </si>
  <si>
    <t>Акцизы по подакцизным товарам (продукции), производимым на территории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</si>
  <si>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</si>
  <si>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бюджета - ИТОГО</t>
  </si>
  <si>
    <t>Налог, взимаемый в связи с применением упрощенной системы налогообложения</t>
  </si>
  <si>
    <t>1 05 01000 00 0000 110</t>
  </si>
  <si>
    <t>Транспортный налог</t>
  </si>
  <si>
    <t>1 06 04000 02 0000 110</t>
  </si>
  <si>
    <t>Налог на игорный бизнес</t>
  </si>
  <si>
    <t>1 06 05000 02 0000 110</t>
  </si>
  <si>
    <t>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</si>
  <si>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</si>
  <si>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Проценты, полученные от предоставления бюджетных кредитов внутри страны</t>
  </si>
  <si>
    <t>1 11 03000 00 0000 120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</si>
  <si>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</si>
  <si>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</si>
  <si>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</si>
  <si>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</si>
  <si>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</si>
  <si>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</si>
  <si>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</si>
  <si>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</si>
  <si>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</si>
  <si>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</si>
  <si>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</si>
  <si>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</si>
  <si>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</si>
  <si>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</si>
  <si>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</si>
  <si>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</si>
  <si>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</si>
  <si>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</si>
  <si>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</si>
  <si>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</si>
  <si>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</si>
  <si>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</si>
  <si>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</si>
  <si>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</si>
  <si>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</si>
  <si>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</si>
  <si>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</si>
  <si>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</si>
  <si>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</si>
  <si>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</si>
  <si>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</si>
  <si>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</si>
  <si>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</si>
  <si>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</si>
  <si>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</si>
  <si>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</si>
  <si>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</si>
  <si>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</si>
  <si>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</si>
  <si>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</si>
  <si>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</si>
  <si>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</si>
  <si>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</si>
  <si>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</si>
  <si>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</si>
  <si>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</si>
  <si>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</si>
  <si>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</si>
  <si>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</si>
  <si>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</si>
  <si>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</si>
  <si>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</si>
  <si>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</si>
  <si>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</si>
  <si>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</si>
  <si>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</si>
  <si>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</si>
  <si>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</si>
  <si>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</si>
  <si>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</si>
  <si>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</si>
  <si>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</si>
  <si>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</si>
  <si>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</si>
  <si>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</si>
  <si>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</si>
  <si>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</si>
  <si>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</si>
  <si>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</si>
  <si>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</si>
  <si>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</si>
  <si>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</si>
  <si>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</si>
  <si>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</si>
  <si>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</si>
  <si>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</si>
  <si>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</si>
  <si>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</si>
  <si>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</si>
  <si>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</si>
  <si>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</si>
  <si>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</si>
  <si>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</si>
  <si>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</si>
  <si>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</si>
  <si>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</si>
  <si>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</si>
  <si>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</si>
  <si>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</si>
  <si>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</si>
  <si>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</si>
  <si>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</si>
  <si>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</si>
  <si>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</si>
  <si>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</si>
  <si>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</si>
  <si>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</si>
  <si>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</si>
  <si>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</si>
  <si>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</si>
  <si>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</si>
  <si>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</si>
  <si>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</si>
  <si>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</si>
  <si>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</si>
  <si>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</si>
  <si>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</si>
  <si>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</si>
  <si>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</si>
  <si>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</si>
  <si>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</si>
  <si>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</si>
  <si>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</si>
  <si>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</si>
  <si>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</si>
  <si>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</si>
  <si>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</si>
  <si>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</si>
  <si>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</si>
  <si>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</si>
  <si>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</si>
  <si>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</si>
  <si>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</si>
  <si>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</si>
  <si>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</si>
  <si>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</si>
  <si>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</si>
  <si>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</si>
  <si>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</si>
  <si>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</si>
  <si>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</si>
  <si>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</si>
  <si>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</si>
  <si>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</si>
  <si>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</si>
  <si>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</si>
  <si>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</si>
  <si>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</si>
  <si>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</si>
  <si>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</si>
  <si>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</si>
  <si>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</si>
  <si>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7900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</si>
  <si>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</si>
  <si>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</si>
  <si>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</si>
  <si>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</si>
  <si>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</si>
  <si>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</si>
  <si>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</si>
  <si>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</si>
  <si>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</si>
  <si>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</si>
  <si>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</si>
  <si>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</si>
  <si>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</si>
  <si>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</si>
  <si>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</si>
  <si>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</si>
  <si>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</si>
  <si>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</si>
  <si>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</si>
  <si>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</si>
  <si>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</si>
  <si>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</si>
  <si>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</si>
  <si>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809 01 06 05 01 02 0000 640</t>
  </si>
  <si>
    <t>810 01 06 05 01 02 0000 640</t>
  </si>
  <si>
    <t>810 01 06 05 02 02 0000 640</t>
  </si>
  <si>
    <t>810 01 06 05 02 02 0000 540</t>
  </si>
  <si>
    <t>Р А С Х О Д Ы</t>
  </si>
  <si>
    <t>Другие вопросы в области средств массовой информации</t>
  </si>
  <si>
    <t>1204</t>
  </si>
  <si>
    <t>1102</t>
  </si>
  <si>
    <t>Массовый спорт</t>
  </si>
  <si>
    <t>Отклонение, %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</si>
  <si>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</si>
  <si>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использование лесов 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</si>
  <si>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</si>
  <si>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</si>
  <si>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</si>
  <si>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</si>
  <si>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>Денежные взыскания (штрафы) за нарушение Федерального закона «О пожарной безопасности»</t>
  </si>
  <si>
    <t>1 13 01000 00 0000 130</t>
  </si>
  <si>
    <t>1 13 02000 00 0000 130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</si>
  <si>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</si>
  <si>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правонарушения в области дорожного движения</t>
  </si>
  <si>
    <t>1 16 30000 01 0000 140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</si>
  <si>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</si>
  <si>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1 16 37000 00 0000 140</t>
  </si>
  <si>
    <t>1 14 02000 00 0000 430</t>
  </si>
  <si>
    <t>Благоустройство</t>
  </si>
  <si>
    <t>0503</t>
  </si>
  <si>
    <t>1103</t>
  </si>
  <si>
    <t>Спорт высших достижений</t>
  </si>
  <si>
    <t>Н.В. Бояринова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</si>
  <si>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</si>
  <si>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</si>
  <si>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</si>
  <si>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</si>
  <si>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Погашение кредитов, предоставленных кредитными организациями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</si>
  <si>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</si>
  <si>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</si>
  <si>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</si>
  <si>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</si>
  <si>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810 01 03 01 00 02 0000 710</t>
  </si>
  <si>
    <t>Безвозмездные поступления от государственных (муниципальных) организаций</t>
  </si>
  <si>
    <t>2 03 00000 00 0000 180</t>
  </si>
  <si>
    <t>000 01 01 00 00 00 0000 000</t>
  </si>
  <si>
    <t>000 01 01 00 00 00 0000 700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</si>
  <si>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</si>
  <si>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</si>
  <si>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</si>
  <si>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000 01 02 00 00 00 0000 800</t>
  </si>
  <si>
    <t>000 01 03 00 00 00 0000 000</t>
  </si>
  <si>
    <t>000 01 03 01 00 00 0000 000</t>
  </si>
  <si>
    <t xml:space="preserve"> 000 01 03 01 00 00 0000 700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</si>
  <si>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</si>
  <si>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</si>
  <si>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</si>
  <si>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</si>
  <si>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</si>
  <si>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</si>
  <si>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</si>
  <si>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</si>
  <si>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</si>
  <si>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</si>
  <si>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</si>
  <si>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</si>
  <si>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</si>
  <si>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</si>
  <si>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</si>
  <si>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</si>
  <si>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Предоставление бюджетных кредитов внутри страны в валюте
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</si>
  <si>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</si>
  <si>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</si>
  <si>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</si>
  <si>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</si>
  <si>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r>
      <t>Бюджетные кредиты от других бюджетов бюджетной системы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</si>
  <si>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r>
      <t>Бюджетные кредиты от других бюджетов бюджетной системы Российской Федерации в валюте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</si>
  <si>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Органы юстиции</t>
  </si>
  <si>
    <t>0304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</si>
  <si>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</si>
  <si>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</si>
  <si>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</si>
  <si>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</si>
  <si>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находящиеся в собственности субъекта Российской Федерации</t>
  </si>
  <si>
    <t>813 01 06 01 00 00 0000 630</t>
  </si>
  <si>
    <t xml:space="preserve">МЕЖБЮДЖЕТНЫЕ ТРАНСФЕРТЫ ОБЩЕГО ХАРАКТЕРА БЮДЖЕТАМ БЮДЖЕТНОЙ СИСТЕМЫ РОССИЙСКОЙ ФЕДЕРАЦИИ 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</si>
  <si>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</si>
  <si>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</si>
  <si>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</si>
  <si>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</si>
  <si>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</si>
  <si>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Прочие налоги и сборы (по отмененным налогам и сборам субъектов Российской Федерации)</t>
  </si>
  <si>
    <t>1 09 06000 02 0000 110</t>
  </si>
  <si>
    <t>Налог, взимаемый в виде стоимости патента в связи с применением упрощенной системы налогообложения</t>
  </si>
  <si>
    <t>1 09 11000 02 0000 110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</si>
  <si>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</si>
  <si>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</si>
  <si>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Денежные взыскания (штрафы) за нарушение законодательства о налогах и сборах</t>
  </si>
  <si>
    <t>1 16 03000 00 0000 140</t>
  </si>
  <si>
    <t>Доходы от возмещения ущерба при возникновении страховых случаев</t>
  </si>
  <si>
    <t>1 16 23000 00 0000 140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</si>
  <si>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</si>
  <si>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</si>
  <si>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</si>
  <si>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</si>
  <si>
    <t>Денежные взыскания (штрафы) за нарушение условий договоров (соглашений) о предоставлении бюджетных кредитов</t>
  </si>
  <si>
    <t>1 16 42000 00 0000 140</t>
  </si>
  <si>
    <t>Невыясненные поступления</t>
  </si>
  <si>
    <t>1 17 01000 00 0000 180</t>
  </si>
  <si>
    <t>Прочие безвозмездные поступления от других бюджетов бюджетной системы</t>
  </si>
  <si>
    <t>2 02 09000 00 0000 151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</si>
  <si>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</si>
  <si>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</si>
  <si>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</si>
  <si>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</si>
  <si>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 xml:space="preserve"> Ожидаемая оценка</t>
  </si>
  <si>
    <t>1 05 03000 01 0000 100</t>
  </si>
  <si>
    <t>1 16 18000 00 0000 140</t>
  </si>
  <si>
    <t>Денежные взыскания (штрафы) за нарушение бюджетного законодательства Российской Федерации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</si>
  <si>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</si>
  <si>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</si>
  <si>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Безвозмездные поступления  от негосударственных организаций в бюджеты субъектов Российской Федерации</t>
  </si>
  <si>
    <t>1 08 02000 01 0000 110</t>
  </si>
  <si>
    <t>1 08 06000 01 0000 110</t>
  </si>
  <si>
    <t>2 04 00000 00 0000 000</t>
  </si>
  <si>
    <t>Кинематография</t>
  </si>
  <si>
    <t>0802</t>
  </si>
  <si>
    <t>Министр финансов Иркутской области</t>
  </si>
  <si>
    <t>1 12 02000 00 0000 120</t>
  </si>
  <si>
    <t>Оценка ожидаемого исполнения областного бюджета в 2016 году</t>
  </si>
  <si>
    <t>Закон Иркутской области от 23.12.2015 №130-ОЗ "Об областном бюджете на 2016 год" (в ред. от 11.10.2016 №67-ОЗ)</t>
  </si>
  <si>
    <t>Платежи за пользование природными ресурсами</t>
  </si>
  <si>
    <t>1 09 03000 00 0000 110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</si>
</sst>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_-* #,##0_р_._-;\-* #,##0_р_._-;_-* &quot;-&quot;??_р_._-;_-@_-"/>
    <numFmt numFmtId="171" formatCode="000"/>
    <numFmt numFmtId="172" formatCode="00\.00\.00"/>
    <numFmt numFmtId="173" formatCode="_-* #,##0.0_р_._-;\-* #,##0.0_р_._-;_-* &quot;-&quot;??_р_._-;_-@_-"/>
    <numFmt numFmtId="174" formatCode="#,##0;[Red]#,##0"/>
    <numFmt numFmtId="175" formatCode="#,##0.000"/>
    <numFmt numFmtId="176" formatCode="_-* #,##0.000_р_._-;\-* #,##0.000_р_._-;_-* &quot;-&quot;??_р_._-;_-@_-"/>
    <numFmt numFmtId="177" formatCode="_-* #,##0.0_р_._-;\-* #,##0.0_р_._-;_-* &quot;-&quot;?_р_._-;_-@_-"/>
    <numFmt numFmtId="178" formatCode="#,##0.0;[Red]#,##0.0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?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169" fontId="6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69" fontId="5" fillId="0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169" fontId="6" fillId="33" borderId="0" xfId="0" applyNumberFormat="1" applyFont="1" applyFill="1" applyAlignment="1">
      <alignment/>
    </xf>
    <xf numFmtId="169" fontId="5" fillId="33" borderId="0" xfId="0" applyNumberFormat="1" applyFont="1" applyFill="1" applyAlignment="1">
      <alignment horizontal="right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 indent="1"/>
    </xf>
    <xf numFmtId="49" fontId="5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left" vertical="top" wrapText="1" indent="1"/>
      <protection locked="0"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 applyProtection="1">
      <alignment horizontal="left" vertical="top" wrapText="1" indent="2"/>
      <protection locked="0"/>
    </xf>
    <xf numFmtId="3" fontId="5" fillId="0" borderId="10" xfId="0" applyNumberFormat="1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wrapText="1" indent="3"/>
    </xf>
    <xf numFmtId="3" fontId="6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9" fillId="33" borderId="0" xfId="0" applyNumberFormat="1" applyFont="1" applyFill="1" applyAlignment="1">
      <alignment horizontal="center"/>
    </xf>
    <xf numFmtId="16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9" fontId="9" fillId="0" borderId="0" xfId="0" applyNumberFormat="1" applyFont="1" applyFill="1" applyAlignment="1">
      <alignment horizontal="right"/>
    </xf>
    <xf numFmtId="49" fontId="5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3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6" fillId="33" borderId="0" xfId="0" applyNumberFormat="1" applyFont="1" applyFill="1" applyBorder="1" applyAlignment="1">
      <alignment horizontal="left" wrapText="1"/>
    </xf>
    <xf numFmtId="169" fontId="6" fillId="34" borderId="10" xfId="0" applyNumberFormat="1" applyFont="1" applyFill="1" applyBorder="1" applyAlignment="1">
      <alignment shrinkToFit="1"/>
    </xf>
    <xf numFmtId="0" fontId="6" fillId="0" borderId="10" xfId="0" applyFont="1" applyFill="1" applyBorder="1" applyAlignment="1">
      <alignment horizontal="left" wrapText="1" indent="2"/>
    </xf>
    <xf numFmtId="49" fontId="10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left" wrapText="1"/>
    </xf>
    <xf numFmtId="169" fontId="5" fillId="34" borderId="10" xfId="62" applyNumberFormat="1" applyFont="1" applyFill="1" applyBorder="1" applyAlignment="1">
      <alignment/>
    </xf>
    <xf numFmtId="169" fontId="5" fillId="0" borderId="10" xfId="62" applyNumberFormat="1" applyFont="1" applyFill="1" applyBorder="1" applyAlignment="1">
      <alignment/>
    </xf>
    <xf numFmtId="169" fontId="6" fillId="33" borderId="10" xfId="62" applyNumberFormat="1" applyFont="1" applyFill="1" applyBorder="1" applyAlignment="1">
      <alignment shrinkToFit="1"/>
    </xf>
    <xf numFmtId="169" fontId="6" fillId="0" borderId="10" xfId="62" applyNumberFormat="1" applyFont="1" applyFill="1" applyBorder="1" applyAlignment="1">
      <alignment/>
    </xf>
    <xf numFmtId="169" fontId="5" fillId="0" borderId="10" xfId="0" applyNumberFormat="1" applyFont="1" applyFill="1" applyBorder="1" applyAlignment="1">
      <alignment/>
    </xf>
    <xf numFmtId="169" fontId="5" fillId="34" borderId="10" xfId="0" applyNumberFormat="1" applyFont="1" applyFill="1" applyBorder="1" applyAlignment="1">
      <alignment/>
    </xf>
    <xf numFmtId="169" fontId="6" fillId="34" borderId="10" xfId="0" applyNumberFormat="1" applyFont="1" applyFill="1" applyBorder="1" applyAlignment="1">
      <alignment/>
    </xf>
    <xf numFmtId="169" fontId="6" fillId="0" borderId="10" xfId="0" applyNumberFormat="1" applyFont="1" applyFill="1" applyBorder="1" applyAlignment="1">
      <alignment/>
    </xf>
    <xf numFmtId="169" fontId="6" fillId="34" borderId="10" xfId="0" applyNumberFormat="1" applyFont="1" applyFill="1" applyBorder="1" applyAlignment="1">
      <alignment wrapText="1"/>
    </xf>
    <xf numFmtId="169" fontId="6" fillId="0" borderId="10" xfId="0" applyNumberFormat="1" applyFont="1" applyFill="1" applyBorder="1" applyAlignment="1">
      <alignment wrapText="1"/>
    </xf>
    <xf numFmtId="169" fontId="5" fillId="34" borderId="10" xfId="0" applyNumberFormat="1" applyFont="1" applyFill="1" applyBorder="1" applyAlignment="1">
      <alignment wrapText="1"/>
    </xf>
    <xf numFmtId="169" fontId="5" fillId="0" borderId="10" xfId="0" applyNumberFormat="1" applyFont="1" applyFill="1" applyBorder="1" applyAlignment="1">
      <alignment wrapText="1"/>
    </xf>
    <xf numFmtId="169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49"/>
  <sheetViews>
    <sheetView tabSelected="1" view="pageBreakPreview" zoomScale="70" zoomScaleSheetLayoutView="70" workbookViewId="0" topLeftCell="A202">
      <selection activeCell="A243" sqref="A243:A249"/>
    </sheetView>
  </sheetViews>
  <sheetFormatPr defaultColWidth="9.00390625" defaultRowHeight="12.75" outlineLevelRow="1" outlineLevelCol="1"/>
  <cols>
    <col min="1" max="1" width="64.75390625" style="1" customWidth="1"/>
    <col min="2" max="2" width="24.625" style="19" customWidth="1"/>
    <col min="3" max="3" width="19.375" style="3" customWidth="1" outlineLevel="1"/>
    <col min="4" max="4" width="17.625" style="8" customWidth="1"/>
    <col min="5" max="5" width="15.375" style="1" customWidth="1"/>
    <col min="6" max="16384" width="9.125" style="1" customWidth="1"/>
  </cols>
  <sheetData>
    <row r="1" spans="1:5" ht="15.75">
      <c r="A1" s="65" t="s">
        <v>382</v>
      </c>
      <c r="B1" s="65"/>
      <c r="C1" s="65"/>
      <c r="D1" s="65"/>
      <c r="E1" s="65"/>
    </row>
    <row r="2" spans="1:5" ht="12.75">
      <c r="A2" s="28"/>
      <c r="B2" s="28"/>
      <c r="C2" s="28"/>
      <c r="D2" s="28"/>
      <c r="E2" s="28"/>
    </row>
    <row r="3" spans="1:5" ht="12.75">
      <c r="A3" s="64"/>
      <c r="B3" s="64"/>
      <c r="C3" s="64"/>
      <c r="D3" s="64"/>
      <c r="E3" s="13" t="s">
        <v>6</v>
      </c>
    </row>
    <row r="4" spans="1:5" ht="76.5">
      <c r="A4" s="4" t="s">
        <v>4</v>
      </c>
      <c r="B4" s="4" t="s">
        <v>5</v>
      </c>
      <c r="C4" s="12" t="s">
        <v>383</v>
      </c>
      <c r="D4" s="6" t="s">
        <v>368</v>
      </c>
      <c r="E4" s="5" t="s">
        <v>265</v>
      </c>
    </row>
    <row r="5" spans="1:5" s="7" customFormat="1" ht="12.75" customHeight="1">
      <c r="A5" s="29" t="s">
        <v>7</v>
      </c>
      <c r="B5" s="14" t="s">
        <v>8</v>
      </c>
      <c r="C5" s="51">
        <f>C6+C9+C11+C14+C18+C21+C25+C30+C35+C39+C42+C45+C47+C62</f>
        <v>93951430.1</v>
      </c>
      <c r="D5" s="51">
        <f>D6+D9+D11+D14+D18+D21+D25+D30+D35+D39+D42+D45+D47+D62</f>
        <v>97225878.5</v>
      </c>
      <c r="E5" s="52">
        <f>IF(C5=0," ",(D5/C5*100))</f>
        <v>103.5</v>
      </c>
    </row>
    <row r="6" spans="1:5" s="7" customFormat="1" ht="12.75" customHeight="1">
      <c r="A6" s="30" t="s">
        <v>9</v>
      </c>
      <c r="B6" s="31" t="s">
        <v>10</v>
      </c>
      <c r="C6" s="53">
        <f>C7+C8</f>
        <v>62706238.6</v>
      </c>
      <c r="D6" s="53">
        <f>D7+D8</f>
        <v>65980687</v>
      </c>
      <c r="E6" s="54">
        <f aca="true" t="shared" si="0" ref="E6:E54">IF(C6=0," ",(D6/C6*100))</f>
        <v>105.2</v>
      </c>
    </row>
    <row r="7" spans="1:5" s="7" customFormat="1" ht="12.75" customHeight="1">
      <c r="A7" s="32" t="s">
        <v>11</v>
      </c>
      <c r="B7" s="31" t="s">
        <v>12</v>
      </c>
      <c r="C7" s="53">
        <v>33657538.6</v>
      </c>
      <c r="D7" s="53">
        <v>36931987</v>
      </c>
      <c r="E7" s="54">
        <f t="shared" si="0"/>
        <v>109.7</v>
      </c>
    </row>
    <row r="8" spans="1:5" s="7" customFormat="1" ht="12.75" customHeight="1">
      <c r="A8" s="32" t="s">
        <v>13</v>
      </c>
      <c r="B8" s="31" t="s">
        <v>14</v>
      </c>
      <c r="C8" s="53">
        <v>29048700</v>
      </c>
      <c r="D8" s="53">
        <f>C8</f>
        <v>29048700</v>
      </c>
      <c r="E8" s="54">
        <f t="shared" si="0"/>
        <v>100</v>
      </c>
    </row>
    <row r="9" spans="1:5" s="7" customFormat="1" ht="26.25" customHeight="1">
      <c r="A9" s="30" t="s">
        <v>15</v>
      </c>
      <c r="B9" s="31" t="s">
        <v>16</v>
      </c>
      <c r="C9" s="53">
        <f>C10</f>
        <v>7989326.9</v>
      </c>
      <c r="D9" s="53">
        <f>D10</f>
        <v>7989326.9</v>
      </c>
      <c r="E9" s="54">
        <f t="shared" si="0"/>
        <v>100</v>
      </c>
    </row>
    <row r="10" spans="1:5" s="7" customFormat="1" ht="25.5" customHeight="1">
      <c r="A10" s="32" t="s">
        <v>77</v>
      </c>
      <c r="B10" s="31" t="s">
        <v>17</v>
      </c>
      <c r="C10" s="53">
        <v>7989326.9</v>
      </c>
      <c r="D10" s="53">
        <f>C10</f>
        <v>7989326.9</v>
      </c>
      <c r="E10" s="54">
        <f t="shared" si="0"/>
        <v>100</v>
      </c>
    </row>
    <row r="11" spans="1:5" s="7" customFormat="1" ht="12.75">
      <c r="A11" s="30" t="s">
        <v>18</v>
      </c>
      <c r="B11" s="31" t="s">
        <v>19</v>
      </c>
      <c r="C11" s="53">
        <f>C12+C13</f>
        <v>4024284</v>
      </c>
      <c r="D11" s="53">
        <f>D12+D13</f>
        <v>4024284</v>
      </c>
      <c r="E11" s="54">
        <f t="shared" si="0"/>
        <v>100</v>
      </c>
    </row>
    <row r="12" spans="1:5" s="7" customFormat="1" ht="26.25" customHeight="1" collapsed="1">
      <c r="A12" s="32" t="s">
        <v>80</v>
      </c>
      <c r="B12" s="31" t="s">
        <v>81</v>
      </c>
      <c r="C12" s="53">
        <v>4024284</v>
      </c>
      <c r="D12" s="53">
        <f>C12</f>
        <v>4024284</v>
      </c>
      <c r="E12" s="54">
        <f t="shared" si="0"/>
        <v>100</v>
      </c>
    </row>
    <row r="13" spans="1:5" s="7" customFormat="1" ht="12.75" hidden="1" outlineLevel="1">
      <c r="A13" s="32" t="s">
        <v>339</v>
      </c>
      <c r="B13" s="31" t="s">
        <v>369</v>
      </c>
      <c r="C13" s="53">
        <v>0</v>
      </c>
      <c r="D13" s="53">
        <f>C13</f>
        <v>0</v>
      </c>
      <c r="E13" s="54"/>
    </row>
    <row r="14" spans="1:5" s="7" customFormat="1" ht="12.75" customHeight="1">
      <c r="A14" s="30" t="s">
        <v>20</v>
      </c>
      <c r="B14" s="31" t="s">
        <v>21</v>
      </c>
      <c r="C14" s="53">
        <f>C15+C16+C17</f>
        <v>14345777.5</v>
      </c>
      <c r="D14" s="53">
        <f>D15+D16+D17</f>
        <v>14345777.5</v>
      </c>
      <c r="E14" s="54">
        <f t="shared" si="0"/>
        <v>100</v>
      </c>
    </row>
    <row r="15" spans="1:5" s="7" customFormat="1" ht="12.75" customHeight="1">
      <c r="A15" s="32" t="s">
        <v>22</v>
      </c>
      <c r="B15" s="31" t="s">
        <v>23</v>
      </c>
      <c r="C15" s="53">
        <v>12619928</v>
      </c>
      <c r="D15" s="53">
        <f>C15</f>
        <v>12619928</v>
      </c>
      <c r="E15" s="54">
        <f t="shared" si="0"/>
        <v>100</v>
      </c>
    </row>
    <row r="16" spans="1:5" s="7" customFormat="1" ht="12.75" customHeight="1">
      <c r="A16" s="32" t="s">
        <v>82</v>
      </c>
      <c r="B16" s="31" t="s">
        <v>83</v>
      </c>
      <c r="C16" s="53">
        <v>1724776.5</v>
      </c>
      <c r="D16" s="53">
        <f>C16</f>
        <v>1724776.5</v>
      </c>
      <c r="E16" s="54">
        <f t="shared" si="0"/>
        <v>100</v>
      </c>
    </row>
    <row r="17" spans="1:5" s="7" customFormat="1" ht="12.75" customHeight="1">
      <c r="A17" s="32" t="s">
        <v>84</v>
      </c>
      <c r="B17" s="31" t="s">
        <v>85</v>
      </c>
      <c r="C17" s="53">
        <v>1073</v>
      </c>
      <c r="D17" s="53">
        <f>C17</f>
        <v>1073</v>
      </c>
      <c r="E17" s="54">
        <f t="shared" si="0"/>
        <v>100</v>
      </c>
    </row>
    <row r="18" spans="1:5" s="7" customFormat="1" ht="26.25" customHeight="1">
      <c r="A18" s="30" t="s">
        <v>24</v>
      </c>
      <c r="B18" s="31" t="s">
        <v>25</v>
      </c>
      <c r="C18" s="53">
        <f>C19+C20</f>
        <v>2362977.4</v>
      </c>
      <c r="D18" s="53">
        <f>D19+D20</f>
        <v>2362977.4</v>
      </c>
      <c r="E18" s="54">
        <f t="shared" si="0"/>
        <v>100</v>
      </c>
    </row>
    <row r="19" spans="1:5" s="7" customFormat="1" ht="12.75" customHeight="1">
      <c r="A19" s="32" t="s">
        <v>26</v>
      </c>
      <c r="B19" s="31" t="s">
        <v>27</v>
      </c>
      <c r="C19" s="53">
        <v>2343853.9</v>
      </c>
      <c r="D19" s="53">
        <f>C19</f>
        <v>2343853.9</v>
      </c>
      <c r="E19" s="54">
        <f t="shared" si="0"/>
        <v>100</v>
      </c>
    </row>
    <row r="20" spans="1:5" s="7" customFormat="1" ht="26.25" customHeight="1">
      <c r="A20" s="32" t="s">
        <v>28</v>
      </c>
      <c r="B20" s="31" t="s">
        <v>29</v>
      </c>
      <c r="C20" s="53">
        <v>19123.5</v>
      </c>
      <c r="D20" s="53">
        <f>C20</f>
        <v>19123.5</v>
      </c>
      <c r="E20" s="54">
        <f t="shared" si="0"/>
        <v>100</v>
      </c>
    </row>
    <row r="21" spans="1:5" s="7" customFormat="1" ht="12.75" customHeight="1" collapsed="1">
      <c r="A21" s="30" t="s">
        <v>30</v>
      </c>
      <c r="B21" s="31" t="s">
        <v>31</v>
      </c>
      <c r="C21" s="53">
        <f>SUM(C22:C24)</f>
        <v>252159.5</v>
      </c>
      <c r="D21" s="53">
        <f>SUM(D22:D24)</f>
        <v>252159.5</v>
      </c>
      <c r="E21" s="54">
        <f t="shared" si="0"/>
        <v>100</v>
      </c>
    </row>
    <row r="22" spans="1:5" s="7" customFormat="1" ht="38.25" hidden="1" outlineLevel="1">
      <c r="A22" s="32" t="s">
        <v>372</v>
      </c>
      <c r="B22" s="31" t="s">
        <v>375</v>
      </c>
      <c r="C22" s="53">
        <v>0</v>
      </c>
      <c r="D22" s="53">
        <v>0</v>
      </c>
      <c r="E22" s="54"/>
    </row>
    <row r="23" spans="1:5" s="7" customFormat="1" ht="53.25" customHeight="1">
      <c r="A23" s="32" t="s">
        <v>373</v>
      </c>
      <c r="B23" s="31" t="s">
        <v>376</v>
      </c>
      <c r="C23" s="53">
        <v>1908.5</v>
      </c>
      <c r="D23" s="53">
        <f>C23</f>
        <v>1908.5</v>
      </c>
      <c r="E23" s="54">
        <f t="shared" si="0"/>
        <v>100</v>
      </c>
    </row>
    <row r="24" spans="1:5" s="7" customFormat="1" ht="26.25" customHeight="1">
      <c r="A24" s="32" t="s">
        <v>32</v>
      </c>
      <c r="B24" s="31" t="s">
        <v>33</v>
      </c>
      <c r="C24" s="53">
        <v>250251</v>
      </c>
      <c r="D24" s="53">
        <f>C24</f>
        <v>250251</v>
      </c>
      <c r="E24" s="54">
        <f t="shared" si="0"/>
        <v>100</v>
      </c>
    </row>
    <row r="25" spans="1:5" s="7" customFormat="1" ht="26.25" customHeight="1">
      <c r="A25" s="30" t="s">
        <v>340</v>
      </c>
      <c r="B25" s="31" t="s">
        <v>341</v>
      </c>
      <c r="C25" s="53">
        <f>SUM(C26:C29)</f>
        <v>1078.9</v>
      </c>
      <c r="D25" s="53">
        <f>SUM(D26:D29)</f>
        <v>1078.9</v>
      </c>
      <c r="E25" s="54">
        <f t="shared" si="0"/>
        <v>100</v>
      </c>
    </row>
    <row r="26" spans="1:5" s="7" customFormat="1" ht="12.75" customHeight="1">
      <c r="A26" s="32" t="s">
        <v>384</v>
      </c>
      <c r="B26" s="31" t="s">
        <v>385</v>
      </c>
      <c r="C26" s="53">
        <v>-37.5</v>
      </c>
      <c r="D26" s="53">
        <f>C26</f>
        <v>-37.5</v>
      </c>
      <c r="E26" s="54">
        <f t="shared" si="0"/>
        <v>100</v>
      </c>
    </row>
    <row r="27" spans="1:5" s="7" customFormat="1" ht="12.75" customHeight="1">
      <c r="A27" s="32" t="s">
        <v>342</v>
      </c>
      <c r="B27" s="31" t="s">
        <v>343</v>
      </c>
      <c r="C27" s="53">
        <v>895.2</v>
      </c>
      <c r="D27" s="53">
        <f>C27</f>
        <v>895.2</v>
      </c>
      <c r="E27" s="54">
        <f t="shared" si="0"/>
        <v>100</v>
      </c>
    </row>
    <row r="28" spans="1:5" s="7" customFormat="1" ht="26.25" customHeight="1">
      <c r="A28" s="32" t="s">
        <v>344</v>
      </c>
      <c r="B28" s="31" t="s">
        <v>345</v>
      </c>
      <c r="C28" s="53">
        <v>132.9</v>
      </c>
      <c r="D28" s="53">
        <f>C28</f>
        <v>132.9</v>
      </c>
      <c r="E28" s="54">
        <f t="shared" si="0"/>
        <v>100</v>
      </c>
    </row>
    <row r="29" spans="1:5" s="7" customFormat="1" ht="26.25" customHeight="1">
      <c r="A29" s="32" t="s">
        <v>346</v>
      </c>
      <c r="B29" s="31" t="s">
        <v>347</v>
      </c>
      <c r="C29" s="53">
        <v>88.3</v>
      </c>
      <c r="D29" s="53">
        <f>C29</f>
        <v>88.3</v>
      </c>
      <c r="E29" s="54">
        <f t="shared" si="0"/>
        <v>100</v>
      </c>
    </row>
    <row r="30" spans="1:5" s="7" customFormat="1" ht="25.5" customHeight="1">
      <c r="A30" s="30" t="s">
        <v>34</v>
      </c>
      <c r="B30" s="31" t="s">
        <v>35</v>
      </c>
      <c r="C30" s="53">
        <f>C31+C32+C33+C34</f>
        <v>264009.8</v>
      </c>
      <c r="D30" s="53">
        <f>D31+D32+D33+D34</f>
        <v>264009.8</v>
      </c>
      <c r="E30" s="54">
        <f t="shared" si="0"/>
        <v>100</v>
      </c>
    </row>
    <row r="31" spans="1:5" s="7" customFormat="1" ht="53.25" customHeight="1">
      <c r="A31" s="32" t="s">
        <v>78</v>
      </c>
      <c r="B31" s="31" t="s">
        <v>36</v>
      </c>
      <c r="C31" s="53">
        <v>86205.1</v>
      </c>
      <c r="D31" s="53">
        <f>C31</f>
        <v>86205.1</v>
      </c>
      <c r="E31" s="54">
        <f t="shared" si="0"/>
        <v>100</v>
      </c>
    </row>
    <row r="32" spans="1:5" s="7" customFormat="1" ht="26.25" customHeight="1">
      <c r="A32" s="32" t="s">
        <v>88</v>
      </c>
      <c r="B32" s="31" t="s">
        <v>89</v>
      </c>
      <c r="C32" s="53">
        <v>77952.7</v>
      </c>
      <c r="D32" s="53">
        <f>C32</f>
        <v>77952.7</v>
      </c>
      <c r="E32" s="54">
        <f t="shared" si="0"/>
        <v>100</v>
      </c>
    </row>
    <row r="33" spans="1:5" s="7" customFormat="1" ht="66.75" customHeight="1">
      <c r="A33" s="32" t="s">
        <v>266</v>
      </c>
      <c r="B33" s="31" t="s">
        <v>37</v>
      </c>
      <c r="C33" s="53">
        <v>98557</v>
      </c>
      <c r="D33" s="53">
        <f>C33</f>
        <v>98557</v>
      </c>
      <c r="E33" s="54">
        <f t="shared" si="0"/>
        <v>100</v>
      </c>
    </row>
    <row r="34" spans="1:5" s="7" customFormat="1" ht="12.75" customHeight="1">
      <c r="A34" s="32" t="s">
        <v>38</v>
      </c>
      <c r="B34" s="31" t="s">
        <v>39</v>
      </c>
      <c r="C34" s="53">
        <v>1295</v>
      </c>
      <c r="D34" s="53">
        <f>C34</f>
        <v>1295</v>
      </c>
      <c r="E34" s="54">
        <f t="shared" si="0"/>
        <v>100</v>
      </c>
    </row>
    <row r="35" spans="1:5" s="7" customFormat="1" ht="12.75" customHeight="1">
      <c r="A35" s="30" t="s">
        <v>40</v>
      </c>
      <c r="B35" s="31" t="s">
        <v>41</v>
      </c>
      <c r="C35" s="53">
        <f>C36+C37+C38</f>
        <v>872540.8</v>
      </c>
      <c r="D35" s="53">
        <f>D36+D37+D38</f>
        <v>872540.8</v>
      </c>
      <c r="E35" s="54">
        <f t="shared" si="0"/>
        <v>100</v>
      </c>
    </row>
    <row r="36" spans="1:5" s="7" customFormat="1" ht="12.75" customHeight="1">
      <c r="A36" s="32" t="s">
        <v>42</v>
      </c>
      <c r="B36" s="31" t="s">
        <v>43</v>
      </c>
      <c r="C36" s="53">
        <v>338902.3</v>
      </c>
      <c r="D36" s="53">
        <f>C36</f>
        <v>338902.3</v>
      </c>
      <c r="E36" s="54">
        <f t="shared" si="0"/>
        <v>100</v>
      </c>
    </row>
    <row r="37" spans="1:5" s="7" customFormat="1" ht="12.75" customHeight="1">
      <c r="A37" s="32" t="s">
        <v>44</v>
      </c>
      <c r="B37" s="31" t="s">
        <v>381</v>
      </c>
      <c r="C37" s="53">
        <v>114517</v>
      </c>
      <c r="D37" s="53">
        <f>C37</f>
        <v>114517</v>
      </c>
      <c r="E37" s="54">
        <f t="shared" si="0"/>
        <v>100</v>
      </c>
    </row>
    <row r="38" spans="1:5" s="7" customFormat="1" ht="12.75" customHeight="1">
      <c r="A38" s="32" t="s">
        <v>267</v>
      </c>
      <c r="B38" s="31" t="s">
        <v>45</v>
      </c>
      <c r="C38" s="53">
        <v>419121.5</v>
      </c>
      <c r="D38" s="53">
        <f>C38</f>
        <v>419121.5</v>
      </c>
      <c r="E38" s="54">
        <f t="shared" si="0"/>
        <v>100</v>
      </c>
    </row>
    <row r="39" spans="1:5" s="7" customFormat="1" ht="25.5" customHeight="1">
      <c r="A39" s="30" t="s">
        <v>268</v>
      </c>
      <c r="B39" s="31" t="s">
        <v>46</v>
      </c>
      <c r="C39" s="53">
        <f>C40+C41</f>
        <v>54763.8</v>
      </c>
      <c r="D39" s="53">
        <f>D40+D41</f>
        <v>54763.8</v>
      </c>
      <c r="E39" s="54">
        <f t="shared" si="0"/>
        <v>100</v>
      </c>
    </row>
    <row r="40" spans="1:5" s="7" customFormat="1" ht="12.75" customHeight="1">
      <c r="A40" s="32" t="s">
        <v>269</v>
      </c>
      <c r="B40" s="31" t="s">
        <v>273</v>
      </c>
      <c r="C40" s="53">
        <v>4010</v>
      </c>
      <c r="D40" s="53">
        <f>C40</f>
        <v>4010</v>
      </c>
      <c r="E40" s="54">
        <f t="shared" si="0"/>
        <v>100</v>
      </c>
    </row>
    <row r="41" spans="1:5" s="7" customFormat="1" ht="12.75" customHeight="1">
      <c r="A41" s="32" t="s">
        <v>270</v>
      </c>
      <c r="B41" s="31" t="s">
        <v>274</v>
      </c>
      <c r="C41" s="53">
        <v>50753.8</v>
      </c>
      <c r="D41" s="53">
        <f>C41</f>
        <v>50753.8</v>
      </c>
      <c r="E41" s="54">
        <f t="shared" si="0"/>
        <v>100</v>
      </c>
    </row>
    <row r="42" spans="1:5" s="7" customFormat="1" ht="25.5">
      <c r="A42" s="30" t="s">
        <v>47</v>
      </c>
      <c r="B42" s="31" t="s">
        <v>48</v>
      </c>
      <c r="C42" s="53">
        <f>C43+C44</f>
        <v>304638.9</v>
      </c>
      <c r="D42" s="53">
        <f>D43+D44</f>
        <v>304638.9</v>
      </c>
      <c r="E42" s="54">
        <f t="shared" si="0"/>
        <v>100</v>
      </c>
    </row>
    <row r="43" spans="1:5" s="7" customFormat="1" ht="53.25" customHeight="1" collapsed="1">
      <c r="A43" s="32" t="s">
        <v>275</v>
      </c>
      <c r="B43" s="31" t="s">
        <v>280</v>
      </c>
      <c r="C43" s="53">
        <v>304638.9</v>
      </c>
      <c r="D43" s="53">
        <f>C43</f>
        <v>304638.9</v>
      </c>
      <c r="E43" s="54">
        <f t="shared" si="0"/>
        <v>100</v>
      </c>
    </row>
    <row r="44" spans="1:5" s="7" customFormat="1" ht="16.5" customHeight="1" hidden="1" outlineLevel="1">
      <c r="A44" s="32" t="s">
        <v>348</v>
      </c>
      <c r="B44" s="31" t="s">
        <v>349</v>
      </c>
      <c r="C44" s="53">
        <v>0</v>
      </c>
      <c r="D44" s="53">
        <v>0</v>
      </c>
      <c r="E44" s="54" t="str">
        <f t="shared" si="0"/>
        <v> </v>
      </c>
    </row>
    <row r="45" spans="1:5" s="7" customFormat="1" ht="12.75" customHeight="1">
      <c r="A45" s="30" t="s">
        <v>49</v>
      </c>
      <c r="B45" s="31" t="s">
        <v>50</v>
      </c>
      <c r="C45" s="46">
        <f>C46</f>
        <v>4068.1</v>
      </c>
      <c r="D45" s="46">
        <f>D46</f>
        <v>4068.1</v>
      </c>
      <c r="E45" s="54">
        <f t="shared" si="0"/>
        <v>100</v>
      </c>
    </row>
    <row r="46" spans="1:5" s="7" customFormat="1" ht="26.25" customHeight="1">
      <c r="A46" s="32" t="s">
        <v>271</v>
      </c>
      <c r="B46" s="31" t="s">
        <v>51</v>
      </c>
      <c r="C46" s="46">
        <v>4068.1</v>
      </c>
      <c r="D46" s="46">
        <f>C46</f>
        <v>4068.1</v>
      </c>
      <c r="E46" s="54">
        <f t="shared" si="0"/>
        <v>100</v>
      </c>
    </row>
    <row r="47" spans="1:5" s="7" customFormat="1" ht="12.75" customHeight="1">
      <c r="A47" s="30" t="s">
        <v>52</v>
      </c>
      <c r="B47" s="31" t="s">
        <v>53</v>
      </c>
      <c r="C47" s="46">
        <f>SUM(C48:C61)</f>
        <v>754021.7</v>
      </c>
      <c r="D47" s="46">
        <f>SUM(D48:D61)</f>
        <v>754021.7</v>
      </c>
      <c r="E47" s="54">
        <f t="shared" si="0"/>
        <v>100</v>
      </c>
    </row>
    <row r="48" spans="1:5" s="7" customFormat="1" ht="66" customHeight="1">
      <c r="A48" s="32" t="s">
        <v>87</v>
      </c>
      <c r="B48" s="31" t="s">
        <v>86</v>
      </c>
      <c r="C48" s="46">
        <v>900</v>
      </c>
      <c r="D48" s="46">
        <f aca="true" t="shared" si="1" ref="D48:D61">C48</f>
        <v>900</v>
      </c>
      <c r="E48" s="54">
        <f t="shared" si="0"/>
        <v>100</v>
      </c>
    </row>
    <row r="49" spans="1:5" s="7" customFormat="1" ht="27" customHeight="1">
      <c r="A49" s="32" t="s">
        <v>350</v>
      </c>
      <c r="B49" s="31" t="s">
        <v>351</v>
      </c>
      <c r="C49" s="46">
        <v>35</v>
      </c>
      <c r="D49" s="46">
        <f t="shared" si="1"/>
        <v>35</v>
      </c>
      <c r="E49" s="54">
        <f t="shared" si="0"/>
        <v>100</v>
      </c>
    </row>
    <row r="50" spans="1:5" s="7" customFormat="1" ht="26.25" customHeight="1">
      <c r="A50" s="32" t="s">
        <v>371</v>
      </c>
      <c r="B50" s="31" t="s">
        <v>370</v>
      </c>
      <c r="C50" s="46">
        <v>300</v>
      </c>
      <c r="D50" s="46">
        <f t="shared" si="1"/>
        <v>300</v>
      </c>
      <c r="E50" s="54">
        <f t="shared" si="0"/>
        <v>100</v>
      </c>
    </row>
    <row r="51" spans="1:5" s="7" customFormat="1" ht="26.25" customHeight="1">
      <c r="A51" s="32" t="s">
        <v>54</v>
      </c>
      <c r="B51" s="31" t="s">
        <v>55</v>
      </c>
      <c r="C51" s="46">
        <v>4506.1</v>
      </c>
      <c r="D51" s="46">
        <f t="shared" si="1"/>
        <v>4506.1</v>
      </c>
      <c r="E51" s="54">
        <f t="shared" si="0"/>
        <v>100</v>
      </c>
    </row>
    <row r="52" spans="1:5" s="7" customFormat="1" ht="12.75" customHeight="1">
      <c r="A52" s="32" t="s">
        <v>352</v>
      </c>
      <c r="B52" s="31" t="s">
        <v>353</v>
      </c>
      <c r="C52" s="46">
        <v>4.7</v>
      </c>
      <c r="D52" s="46">
        <f t="shared" si="1"/>
        <v>4.7</v>
      </c>
      <c r="E52" s="54">
        <f t="shared" si="0"/>
        <v>100</v>
      </c>
    </row>
    <row r="53" spans="1:5" s="7" customFormat="1" ht="80.25" customHeight="1">
      <c r="A53" s="32" t="s">
        <v>354</v>
      </c>
      <c r="B53" s="31" t="s">
        <v>355</v>
      </c>
      <c r="C53" s="46">
        <v>251.2</v>
      </c>
      <c r="D53" s="46">
        <f t="shared" si="1"/>
        <v>251.2</v>
      </c>
      <c r="E53" s="54">
        <f t="shared" si="0"/>
        <v>100</v>
      </c>
    </row>
    <row r="54" spans="1:5" s="7" customFormat="1" ht="12.75" customHeight="1">
      <c r="A54" s="32" t="s">
        <v>56</v>
      </c>
      <c r="B54" s="31" t="s">
        <v>57</v>
      </c>
      <c r="C54" s="46">
        <v>4258.8</v>
      </c>
      <c r="D54" s="46">
        <f t="shared" si="1"/>
        <v>4258.8</v>
      </c>
      <c r="E54" s="54">
        <f t="shared" si="0"/>
        <v>100</v>
      </c>
    </row>
    <row r="55" spans="1:5" s="7" customFormat="1" ht="26.25" customHeight="1">
      <c r="A55" s="32" t="s">
        <v>272</v>
      </c>
      <c r="B55" s="31" t="s">
        <v>58</v>
      </c>
      <c r="C55" s="46">
        <v>13310</v>
      </c>
      <c r="D55" s="46">
        <f t="shared" si="1"/>
        <v>13310</v>
      </c>
      <c r="E55" s="54">
        <f>IF(C55=0," ",(D55/C55*100))</f>
        <v>100</v>
      </c>
    </row>
    <row r="56" spans="1:5" s="7" customFormat="1" ht="26.25" customHeight="1">
      <c r="A56" s="32" t="s">
        <v>276</v>
      </c>
      <c r="B56" s="31" t="s">
        <v>277</v>
      </c>
      <c r="C56" s="46">
        <v>694663.4</v>
      </c>
      <c r="D56" s="46">
        <f t="shared" si="1"/>
        <v>694663.4</v>
      </c>
      <c r="E56" s="54">
        <f aca="true" t="shared" si="2" ref="E56:E61">IF(C56=0," ",(D56/C56*100))</f>
        <v>100</v>
      </c>
    </row>
    <row r="57" spans="1:5" s="7" customFormat="1" ht="26.25" customHeight="1">
      <c r="A57" s="32" t="s">
        <v>356</v>
      </c>
      <c r="B57" s="31" t="s">
        <v>357</v>
      </c>
      <c r="C57" s="46">
        <v>184.2</v>
      </c>
      <c r="D57" s="46">
        <f t="shared" si="1"/>
        <v>184.2</v>
      </c>
      <c r="E57" s="54">
        <f t="shared" si="2"/>
        <v>100</v>
      </c>
    </row>
    <row r="58" spans="1:5" s="7" customFormat="1" ht="41.25" customHeight="1">
      <c r="A58" s="32" t="s">
        <v>59</v>
      </c>
      <c r="B58" s="31" t="s">
        <v>60</v>
      </c>
      <c r="C58" s="46">
        <v>1245.1</v>
      </c>
      <c r="D58" s="46">
        <f t="shared" si="1"/>
        <v>1245.1</v>
      </c>
      <c r="E58" s="54">
        <f t="shared" si="2"/>
        <v>100</v>
      </c>
    </row>
    <row r="59" spans="1:5" s="7" customFormat="1" ht="41.25" customHeight="1">
      <c r="A59" s="32" t="s">
        <v>278</v>
      </c>
      <c r="B59" s="31" t="s">
        <v>279</v>
      </c>
      <c r="C59" s="46">
        <v>11052.4</v>
      </c>
      <c r="D59" s="46">
        <f t="shared" si="1"/>
        <v>11052.4</v>
      </c>
      <c r="E59" s="54">
        <f t="shared" si="2"/>
        <v>100</v>
      </c>
    </row>
    <row r="60" spans="1:5" s="7" customFormat="1" ht="26.25" customHeight="1">
      <c r="A60" s="32" t="s">
        <v>358</v>
      </c>
      <c r="B60" s="31" t="s">
        <v>359</v>
      </c>
      <c r="C60" s="46">
        <v>3522.3</v>
      </c>
      <c r="D60" s="46">
        <f t="shared" si="1"/>
        <v>3522.3</v>
      </c>
      <c r="E60" s="54">
        <f t="shared" si="2"/>
        <v>100</v>
      </c>
    </row>
    <row r="61" spans="1:5" s="7" customFormat="1" ht="26.25" customHeight="1">
      <c r="A61" s="32" t="s">
        <v>61</v>
      </c>
      <c r="B61" s="31" t="s">
        <v>62</v>
      </c>
      <c r="C61" s="46">
        <v>19788.5</v>
      </c>
      <c r="D61" s="46">
        <f t="shared" si="1"/>
        <v>19788.5</v>
      </c>
      <c r="E61" s="54">
        <f t="shared" si="2"/>
        <v>100</v>
      </c>
    </row>
    <row r="62" spans="1:5" s="7" customFormat="1" ht="12.75" collapsed="1">
      <c r="A62" s="30" t="s">
        <v>63</v>
      </c>
      <c r="B62" s="31" t="s">
        <v>64</v>
      </c>
      <c r="C62" s="46">
        <f>C64+C63</f>
        <v>15544.2</v>
      </c>
      <c r="D62" s="46">
        <f>D64+D63</f>
        <v>15544.2</v>
      </c>
      <c r="E62" s="54">
        <f aca="true" t="shared" si="3" ref="E62:E77">IF(C62=0," ",(D62/C62*100))</f>
        <v>100</v>
      </c>
    </row>
    <row r="63" spans="1:5" s="7" customFormat="1" ht="12.75" hidden="1" outlineLevel="1">
      <c r="A63" s="32" t="s">
        <v>360</v>
      </c>
      <c r="B63" s="31" t="s">
        <v>361</v>
      </c>
      <c r="C63" s="46">
        <v>0</v>
      </c>
      <c r="D63" s="46">
        <v>0</v>
      </c>
      <c r="E63" s="54"/>
    </row>
    <row r="64" spans="1:5" s="7" customFormat="1" ht="12.75">
      <c r="A64" s="32" t="s">
        <v>65</v>
      </c>
      <c r="B64" s="31" t="s">
        <v>66</v>
      </c>
      <c r="C64" s="46">
        <v>15544.2</v>
      </c>
      <c r="D64" s="46">
        <f>C64</f>
        <v>15544.2</v>
      </c>
      <c r="E64" s="54">
        <f t="shared" si="3"/>
        <v>100</v>
      </c>
    </row>
    <row r="65" spans="1:5" s="7" customFormat="1" ht="12.75">
      <c r="A65" s="44" t="s">
        <v>67</v>
      </c>
      <c r="B65" s="33" t="s">
        <v>68</v>
      </c>
      <c r="C65" s="51">
        <f>C66+C74+C72+C75+C76+C73</f>
        <v>19281779.9</v>
      </c>
      <c r="D65" s="51">
        <f>D66+D74+D72+D75+D76+D73</f>
        <v>19372763</v>
      </c>
      <c r="E65" s="52">
        <f t="shared" si="3"/>
        <v>100.5</v>
      </c>
    </row>
    <row r="66" spans="1:6" s="7" customFormat="1" ht="26.25" customHeight="1">
      <c r="A66" s="34" t="s">
        <v>69</v>
      </c>
      <c r="B66" s="31" t="s">
        <v>70</v>
      </c>
      <c r="C66" s="53">
        <f>SUM(C67:C71)</f>
        <v>19506818.9</v>
      </c>
      <c r="D66" s="53">
        <v>19597125.8</v>
      </c>
      <c r="E66" s="54">
        <f t="shared" si="3"/>
        <v>100.5</v>
      </c>
      <c r="F66" s="63"/>
    </row>
    <row r="67" spans="1:6" s="7" customFormat="1" ht="26.25" customHeight="1">
      <c r="A67" s="35" t="s">
        <v>3</v>
      </c>
      <c r="B67" s="31" t="s">
        <v>71</v>
      </c>
      <c r="C67" s="53">
        <v>5654988.5</v>
      </c>
      <c r="D67" s="53">
        <f aca="true" t="shared" si="4" ref="D67:D76">C67</f>
        <v>5654988.5</v>
      </c>
      <c r="E67" s="54">
        <f t="shared" si="3"/>
        <v>100</v>
      </c>
      <c r="F67" s="63"/>
    </row>
    <row r="68" spans="1:6" s="7" customFormat="1" ht="26.25" customHeight="1">
      <c r="A68" s="35" t="s">
        <v>2</v>
      </c>
      <c r="B68" s="31" t="s">
        <v>72</v>
      </c>
      <c r="C68" s="53">
        <v>5955395.3</v>
      </c>
      <c r="D68" s="53">
        <f t="shared" si="4"/>
        <v>5955395.3</v>
      </c>
      <c r="E68" s="54">
        <f t="shared" si="3"/>
        <v>100</v>
      </c>
      <c r="F68" s="63"/>
    </row>
    <row r="69" spans="1:6" s="7" customFormat="1" ht="26.25" customHeight="1">
      <c r="A69" s="35" t="s">
        <v>0</v>
      </c>
      <c r="B69" s="31" t="s">
        <v>73</v>
      </c>
      <c r="C69" s="53">
        <v>6285618.3</v>
      </c>
      <c r="D69" s="53">
        <v>6297121.7</v>
      </c>
      <c r="E69" s="54">
        <f t="shared" si="3"/>
        <v>100.2</v>
      </c>
      <c r="F69" s="63"/>
    </row>
    <row r="70" spans="1:6" s="7" customFormat="1" ht="12.75">
      <c r="A70" s="35" t="s">
        <v>1</v>
      </c>
      <c r="B70" s="31" t="s">
        <v>74</v>
      </c>
      <c r="C70" s="53">
        <v>1610731.2</v>
      </c>
      <c r="D70" s="53">
        <v>1689534.7</v>
      </c>
      <c r="E70" s="54">
        <f t="shared" si="3"/>
        <v>104.9</v>
      </c>
      <c r="F70" s="63"/>
    </row>
    <row r="71" spans="1:6" s="7" customFormat="1" ht="25.5" collapsed="1">
      <c r="A71" s="35" t="s">
        <v>362</v>
      </c>
      <c r="B71" s="31" t="s">
        <v>363</v>
      </c>
      <c r="C71" s="53">
        <v>85.6</v>
      </c>
      <c r="D71" s="53">
        <f t="shared" si="4"/>
        <v>85.6</v>
      </c>
      <c r="E71" s="54">
        <f t="shared" si="3"/>
        <v>100</v>
      </c>
      <c r="F71" s="63"/>
    </row>
    <row r="72" spans="1:6" s="7" customFormat="1" ht="25.5" customHeight="1" hidden="1" outlineLevel="1">
      <c r="A72" s="47" t="s">
        <v>296</v>
      </c>
      <c r="B72" s="31" t="s">
        <v>297</v>
      </c>
      <c r="C72" s="53">
        <v>0</v>
      </c>
      <c r="D72" s="53">
        <f t="shared" si="4"/>
        <v>0</v>
      </c>
      <c r="E72" s="54" t="str">
        <f t="shared" si="3"/>
        <v> </v>
      </c>
      <c r="F72" s="63"/>
    </row>
    <row r="73" spans="1:6" s="7" customFormat="1" ht="25.5">
      <c r="A73" s="47" t="s">
        <v>374</v>
      </c>
      <c r="B73" s="31" t="s">
        <v>377</v>
      </c>
      <c r="C73" s="53">
        <v>760.7</v>
      </c>
      <c r="D73" s="53">
        <v>896.9</v>
      </c>
      <c r="E73" s="54">
        <f t="shared" si="3"/>
        <v>117.9</v>
      </c>
      <c r="F73" s="63"/>
    </row>
    <row r="74" spans="1:6" s="7" customFormat="1" ht="12.75">
      <c r="A74" s="36" t="s">
        <v>75</v>
      </c>
      <c r="B74" s="31" t="s">
        <v>76</v>
      </c>
      <c r="C74" s="53">
        <v>3831.2</v>
      </c>
      <c r="D74" s="53">
        <v>4371.2</v>
      </c>
      <c r="E74" s="54">
        <f t="shared" si="3"/>
        <v>114.1</v>
      </c>
      <c r="F74" s="63"/>
    </row>
    <row r="75" spans="1:6" s="7" customFormat="1" ht="53.25" customHeight="1">
      <c r="A75" s="36" t="s">
        <v>364</v>
      </c>
      <c r="B75" s="31" t="s">
        <v>365</v>
      </c>
      <c r="C75" s="53">
        <v>139297.6</v>
      </c>
      <c r="D75" s="53">
        <f t="shared" si="4"/>
        <v>139297.6</v>
      </c>
      <c r="E75" s="54">
        <f t="shared" si="3"/>
        <v>100</v>
      </c>
      <c r="F75" s="63"/>
    </row>
    <row r="76" spans="1:6" s="7" customFormat="1" ht="26.25" customHeight="1">
      <c r="A76" s="36" t="s">
        <v>366</v>
      </c>
      <c r="B76" s="31" t="s">
        <v>367</v>
      </c>
      <c r="C76" s="53">
        <v>-368928.5</v>
      </c>
      <c r="D76" s="53">
        <f t="shared" si="4"/>
        <v>-368928.5</v>
      </c>
      <c r="E76" s="54">
        <f t="shared" si="3"/>
        <v>100</v>
      </c>
      <c r="F76" s="63"/>
    </row>
    <row r="77" spans="1:5" s="7" customFormat="1" ht="12.75">
      <c r="A77" s="15" t="s">
        <v>79</v>
      </c>
      <c r="B77" s="14"/>
      <c r="C77" s="55">
        <f>C65+C5</f>
        <v>113233210</v>
      </c>
      <c r="D77" s="55">
        <f>D65+D5</f>
        <v>116598641.5</v>
      </c>
      <c r="E77" s="52">
        <f t="shared" si="3"/>
        <v>103</v>
      </c>
    </row>
    <row r="78" spans="1:5" ht="12.75">
      <c r="A78" s="20" t="s">
        <v>260</v>
      </c>
      <c r="B78" s="16"/>
      <c r="C78" s="51"/>
      <c r="D78" s="51"/>
      <c r="E78" s="51"/>
    </row>
    <row r="79" spans="1:5" ht="12.75">
      <c r="A79" s="41" t="s">
        <v>90</v>
      </c>
      <c r="B79" s="16" t="s">
        <v>91</v>
      </c>
      <c r="C79" s="56">
        <f>SUM(C80:C88)</f>
        <v>3706550.7</v>
      </c>
      <c r="D79" s="56">
        <f>SUM(D80:D88)</f>
        <v>3707834.6</v>
      </c>
      <c r="E79" s="56">
        <f>IF(C79=0," ",(D79/C79*100))</f>
        <v>100</v>
      </c>
    </row>
    <row r="80" spans="1:5" ht="26.25" customHeight="1">
      <c r="A80" s="42" t="s">
        <v>92</v>
      </c>
      <c r="B80" s="17" t="s">
        <v>93</v>
      </c>
      <c r="C80" s="46">
        <v>6702</v>
      </c>
      <c r="D80" s="46">
        <v>6702</v>
      </c>
      <c r="E80" s="57">
        <f>IF(C80=0," ",(D80/C80*100))</f>
        <v>100</v>
      </c>
    </row>
    <row r="81" spans="1:5" ht="41.25" customHeight="1">
      <c r="A81" s="42" t="s">
        <v>94</v>
      </c>
      <c r="B81" s="17" t="s">
        <v>95</v>
      </c>
      <c r="C81" s="46">
        <v>225857.4</v>
      </c>
      <c r="D81" s="46">
        <v>225857.4</v>
      </c>
      <c r="E81" s="57">
        <f aca="true" t="shared" si="5" ref="E81:E145">IF(C81=0," ",(D81/C81*100))</f>
        <v>100</v>
      </c>
    </row>
    <row r="82" spans="1:5" ht="41.25" customHeight="1">
      <c r="A82" s="42" t="s">
        <v>96</v>
      </c>
      <c r="B82" s="17" t="s">
        <v>97</v>
      </c>
      <c r="C82" s="46">
        <v>334751.4</v>
      </c>
      <c r="D82" s="46">
        <v>334751.4</v>
      </c>
      <c r="E82" s="57">
        <f t="shared" si="5"/>
        <v>100</v>
      </c>
    </row>
    <row r="83" spans="1:5" ht="12.75" customHeight="1">
      <c r="A83" s="42" t="s">
        <v>98</v>
      </c>
      <c r="B83" s="17" t="s">
        <v>99</v>
      </c>
      <c r="C83" s="46">
        <v>459096.7</v>
      </c>
      <c r="D83" s="46">
        <v>459096.7</v>
      </c>
      <c r="E83" s="57">
        <f t="shared" si="5"/>
        <v>100</v>
      </c>
    </row>
    <row r="84" spans="1:5" ht="26.25" customHeight="1">
      <c r="A84" s="42" t="s">
        <v>100</v>
      </c>
      <c r="B84" s="17" t="s">
        <v>101</v>
      </c>
      <c r="C84" s="46">
        <v>318603.2</v>
      </c>
      <c r="D84" s="46">
        <v>318603.2</v>
      </c>
      <c r="E84" s="57">
        <f t="shared" si="5"/>
        <v>100</v>
      </c>
    </row>
    <row r="85" spans="1:5" ht="12.75" customHeight="1">
      <c r="A85" s="42" t="s">
        <v>102</v>
      </c>
      <c r="B85" s="17" t="s">
        <v>103</v>
      </c>
      <c r="C85" s="46">
        <v>145182.5</v>
      </c>
      <c r="D85" s="46">
        <v>145182.5</v>
      </c>
      <c r="E85" s="57">
        <f t="shared" si="5"/>
        <v>100</v>
      </c>
    </row>
    <row r="86" spans="1:5" ht="12.75" customHeight="1">
      <c r="A86" s="42" t="s">
        <v>104</v>
      </c>
      <c r="B86" s="17" t="s">
        <v>105</v>
      </c>
      <c r="C86" s="46">
        <v>100000</v>
      </c>
      <c r="D86" s="46">
        <v>100000</v>
      </c>
      <c r="E86" s="57">
        <f t="shared" si="5"/>
        <v>100</v>
      </c>
    </row>
    <row r="87" spans="1:5" ht="12.75" customHeight="1">
      <c r="A87" s="42" t="s">
        <v>106</v>
      </c>
      <c r="B87" s="17" t="s">
        <v>107</v>
      </c>
      <c r="C87" s="46">
        <v>21512.7</v>
      </c>
      <c r="D87" s="46">
        <v>21512.7</v>
      </c>
      <c r="E87" s="57">
        <f t="shared" si="5"/>
        <v>100</v>
      </c>
    </row>
    <row r="88" spans="1:5" ht="12.75" customHeight="1">
      <c r="A88" s="42" t="s">
        <v>108</v>
      </c>
      <c r="B88" s="17" t="s">
        <v>109</v>
      </c>
      <c r="C88" s="46">
        <v>2094844.8</v>
      </c>
      <c r="D88" s="46">
        <v>2096128.7</v>
      </c>
      <c r="E88" s="57">
        <f t="shared" si="5"/>
        <v>100.1</v>
      </c>
    </row>
    <row r="89" spans="1:5" ht="12.75" customHeight="1">
      <c r="A89" s="41" t="s">
        <v>110</v>
      </c>
      <c r="B89" s="16" t="s">
        <v>111</v>
      </c>
      <c r="C89" s="56">
        <f>SUM(C90:C91)</f>
        <v>136920.7</v>
      </c>
      <c r="D89" s="56">
        <f>SUM(D90:D91)</f>
        <v>136920.7</v>
      </c>
      <c r="E89" s="56">
        <f t="shared" si="5"/>
        <v>100</v>
      </c>
    </row>
    <row r="90" spans="1:5" ht="12.75" customHeight="1">
      <c r="A90" s="42" t="s">
        <v>112</v>
      </c>
      <c r="B90" s="21" t="s">
        <v>113</v>
      </c>
      <c r="C90" s="46">
        <v>56730</v>
      </c>
      <c r="D90" s="57">
        <v>56730</v>
      </c>
      <c r="E90" s="57">
        <f t="shared" si="5"/>
        <v>100</v>
      </c>
    </row>
    <row r="91" spans="1:5" ht="12.75" customHeight="1">
      <c r="A91" s="42" t="s">
        <v>114</v>
      </c>
      <c r="B91" s="17" t="s">
        <v>115</v>
      </c>
      <c r="C91" s="46">
        <v>80190.7</v>
      </c>
      <c r="D91" s="57">
        <v>80190.7</v>
      </c>
      <c r="E91" s="57">
        <f t="shared" si="5"/>
        <v>100</v>
      </c>
    </row>
    <row r="92" spans="1:5" ht="25.5" collapsed="1">
      <c r="A92" s="41" t="s">
        <v>116</v>
      </c>
      <c r="B92" s="16" t="s">
        <v>117</v>
      </c>
      <c r="C92" s="56">
        <f>SUM(C93:C97)</f>
        <v>951495.4</v>
      </c>
      <c r="D92" s="56">
        <f>SUM(D93:D97)</f>
        <v>951495.4</v>
      </c>
      <c r="E92" s="56">
        <f t="shared" si="5"/>
        <v>100</v>
      </c>
    </row>
    <row r="93" spans="1:5" ht="12.75" hidden="1" outlineLevel="1">
      <c r="A93" s="42" t="s">
        <v>330</v>
      </c>
      <c r="B93" s="21" t="s">
        <v>331</v>
      </c>
      <c r="C93" s="46">
        <v>0</v>
      </c>
      <c r="D93" s="57">
        <f>C93</f>
        <v>0</v>
      </c>
      <c r="E93" s="57" t="str">
        <f t="shared" si="5"/>
        <v> </v>
      </c>
    </row>
    <row r="94" spans="1:5" ht="25.5">
      <c r="A94" s="42" t="s">
        <v>118</v>
      </c>
      <c r="B94" s="17" t="s">
        <v>119</v>
      </c>
      <c r="C94" s="46">
        <v>191906</v>
      </c>
      <c r="D94" s="57">
        <v>191906</v>
      </c>
      <c r="E94" s="57">
        <f t="shared" si="5"/>
        <v>100</v>
      </c>
    </row>
    <row r="95" spans="1:5" ht="12.75">
      <c r="A95" s="42" t="s">
        <v>120</v>
      </c>
      <c r="B95" s="17" t="s">
        <v>121</v>
      </c>
      <c r="C95" s="46">
        <v>685237.7</v>
      </c>
      <c r="D95" s="57">
        <v>685237.7</v>
      </c>
      <c r="E95" s="57">
        <f t="shared" si="5"/>
        <v>100</v>
      </c>
    </row>
    <row r="96" spans="1:5" ht="12.75">
      <c r="A96" s="42" t="s">
        <v>122</v>
      </c>
      <c r="B96" s="17" t="s">
        <v>123</v>
      </c>
      <c r="C96" s="46">
        <v>4062.8</v>
      </c>
      <c r="D96" s="57">
        <v>4062.8</v>
      </c>
      <c r="E96" s="57">
        <f t="shared" si="5"/>
        <v>100</v>
      </c>
    </row>
    <row r="97" spans="1:5" ht="25.5">
      <c r="A97" s="42" t="s">
        <v>124</v>
      </c>
      <c r="B97" s="17" t="s">
        <v>125</v>
      </c>
      <c r="C97" s="46">
        <v>70288.9</v>
      </c>
      <c r="D97" s="57">
        <v>70288.9</v>
      </c>
      <c r="E97" s="57">
        <f t="shared" si="5"/>
        <v>100</v>
      </c>
    </row>
    <row r="98" spans="1:5" ht="12.75">
      <c r="A98" s="41" t="s">
        <v>126</v>
      </c>
      <c r="B98" s="16" t="s">
        <v>127</v>
      </c>
      <c r="C98" s="56">
        <f>SUM(C99:C107)</f>
        <v>17565319</v>
      </c>
      <c r="D98" s="56">
        <f>SUM(D99:D107)</f>
        <v>17565335.9</v>
      </c>
      <c r="E98" s="56">
        <f t="shared" si="5"/>
        <v>100</v>
      </c>
    </row>
    <row r="99" spans="1:5" ht="12.75">
      <c r="A99" s="42" t="s">
        <v>128</v>
      </c>
      <c r="B99" s="17" t="s">
        <v>129</v>
      </c>
      <c r="C99" s="46">
        <v>809112.2</v>
      </c>
      <c r="D99" s="46">
        <v>809112.2</v>
      </c>
      <c r="E99" s="57">
        <f t="shared" si="5"/>
        <v>100</v>
      </c>
    </row>
    <row r="100" spans="1:5" ht="12.75">
      <c r="A100" s="42" t="s">
        <v>130</v>
      </c>
      <c r="B100" s="17" t="s">
        <v>131</v>
      </c>
      <c r="C100" s="46">
        <v>2910297.4</v>
      </c>
      <c r="D100" s="46">
        <v>2910297.4</v>
      </c>
      <c r="E100" s="57">
        <f t="shared" si="5"/>
        <v>100</v>
      </c>
    </row>
    <row r="101" spans="1:5" ht="12.75">
      <c r="A101" s="42" t="s">
        <v>132</v>
      </c>
      <c r="B101" s="17" t="s">
        <v>133</v>
      </c>
      <c r="C101" s="46">
        <v>194752.6</v>
      </c>
      <c r="D101" s="46">
        <v>194752.6</v>
      </c>
      <c r="E101" s="57">
        <f t="shared" si="5"/>
        <v>100</v>
      </c>
    </row>
    <row r="102" spans="1:5" ht="12.75">
      <c r="A102" s="42" t="s">
        <v>134</v>
      </c>
      <c r="B102" s="17" t="s">
        <v>135</v>
      </c>
      <c r="C102" s="46">
        <v>1290462.3</v>
      </c>
      <c r="D102" s="46">
        <v>1290462.3</v>
      </c>
      <c r="E102" s="57">
        <f t="shared" si="5"/>
        <v>100</v>
      </c>
    </row>
    <row r="103" spans="1:5" ht="12.75">
      <c r="A103" s="42" t="s">
        <v>136</v>
      </c>
      <c r="B103" s="17" t="s">
        <v>137</v>
      </c>
      <c r="C103" s="46">
        <v>1078845.8</v>
      </c>
      <c r="D103" s="46">
        <v>1078845.8</v>
      </c>
      <c r="E103" s="57">
        <f t="shared" si="5"/>
        <v>100</v>
      </c>
    </row>
    <row r="104" spans="1:5" ht="12.75">
      <c r="A104" s="42" t="s">
        <v>138</v>
      </c>
      <c r="B104" s="17" t="s">
        <v>139</v>
      </c>
      <c r="C104" s="46">
        <v>10614728</v>
      </c>
      <c r="D104" s="46">
        <v>10614728</v>
      </c>
      <c r="E104" s="57">
        <f t="shared" si="5"/>
        <v>100</v>
      </c>
    </row>
    <row r="105" spans="1:5" ht="12.75">
      <c r="A105" s="42" t="s">
        <v>140</v>
      </c>
      <c r="B105" s="17" t="s">
        <v>141</v>
      </c>
      <c r="C105" s="46">
        <v>82070.2</v>
      </c>
      <c r="D105" s="46">
        <v>82087.1</v>
      </c>
      <c r="E105" s="57">
        <f t="shared" si="5"/>
        <v>100</v>
      </c>
    </row>
    <row r="106" spans="1:5" ht="12.75">
      <c r="A106" s="42" t="s">
        <v>142</v>
      </c>
      <c r="B106" s="17" t="s">
        <v>143</v>
      </c>
      <c r="C106" s="46">
        <v>19023.1</v>
      </c>
      <c r="D106" s="46">
        <v>19023.1</v>
      </c>
      <c r="E106" s="57">
        <f t="shared" si="5"/>
        <v>100</v>
      </c>
    </row>
    <row r="107" spans="1:5" ht="12.75">
      <c r="A107" s="42" t="s">
        <v>144</v>
      </c>
      <c r="B107" s="17" t="s">
        <v>145</v>
      </c>
      <c r="C107" s="46">
        <v>566027.4</v>
      </c>
      <c r="D107" s="46">
        <v>566027.4</v>
      </c>
      <c r="E107" s="57">
        <f t="shared" si="5"/>
        <v>100</v>
      </c>
    </row>
    <row r="108" spans="1:5" ht="12.75">
      <c r="A108" s="41" t="s">
        <v>146</v>
      </c>
      <c r="B108" s="16" t="s">
        <v>147</v>
      </c>
      <c r="C108" s="56">
        <f>SUM(C109:C112)</f>
        <v>7635851.3</v>
      </c>
      <c r="D108" s="56">
        <f>SUM(D109:D112)</f>
        <v>7635851.3</v>
      </c>
      <c r="E108" s="56">
        <f t="shared" si="5"/>
        <v>100</v>
      </c>
    </row>
    <row r="109" spans="1:5" ht="12.75">
      <c r="A109" s="42" t="s">
        <v>148</v>
      </c>
      <c r="B109" s="17" t="s">
        <v>149</v>
      </c>
      <c r="C109" s="46">
        <v>2998678.1</v>
      </c>
      <c r="D109" s="46">
        <v>2998678.1</v>
      </c>
      <c r="E109" s="57">
        <f t="shared" si="5"/>
        <v>100</v>
      </c>
    </row>
    <row r="110" spans="1:5" ht="12.75">
      <c r="A110" s="42" t="s">
        <v>150</v>
      </c>
      <c r="B110" s="17" t="s">
        <v>151</v>
      </c>
      <c r="C110" s="46">
        <v>4447675.1</v>
      </c>
      <c r="D110" s="46">
        <v>4447675.1</v>
      </c>
      <c r="E110" s="57">
        <f t="shared" si="5"/>
        <v>100</v>
      </c>
    </row>
    <row r="111" spans="1:5" ht="12.75">
      <c r="A111" s="42" t="s">
        <v>281</v>
      </c>
      <c r="B111" s="17" t="s">
        <v>282</v>
      </c>
      <c r="C111" s="46">
        <v>11534.8</v>
      </c>
      <c r="D111" s="46">
        <v>11534.8</v>
      </c>
      <c r="E111" s="57">
        <f t="shared" si="5"/>
        <v>100</v>
      </c>
    </row>
    <row r="112" spans="1:5" ht="12.75">
      <c r="A112" s="42" t="s">
        <v>152</v>
      </c>
      <c r="B112" s="17" t="s">
        <v>153</v>
      </c>
      <c r="C112" s="46">
        <v>177963.3</v>
      </c>
      <c r="D112" s="46">
        <v>177963.3</v>
      </c>
      <c r="E112" s="57">
        <f t="shared" si="5"/>
        <v>100</v>
      </c>
    </row>
    <row r="113" spans="1:5" ht="12.75">
      <c r="A113" s="41" t="s">
        <v>154</v>
      </c>
      <c r="B113" s="16" t="s">
        <v>155</v>
      </c>
      <c r="C113" s="56">
        <f>SUM(C114:C115)</f>
        <v>299303.2</v>
      </c>
      <c r="D113" s="56">
        <f>SUM(D114:D115)</f>
        <v>299303.2</v>
      </c>
      <c r="E113" s="56">
        <f t="shared" si="5"/>
        <v>100</v>
      </c>
    </row>
    <row r="114" spans="1:5" ht="12.75">
      <c r="A114" s="42" t="s">
        <v>156</v>
      </c>
      <c r="B114" s="17" t="s">
        <v>157</v>
      </c>
      <c r="C114" s="46">
        <v>80660.5</v>
      </c>
      <c r="D114" s="46">
        <f>C114</f>
        <v>80660.5</v>
      </c>
      <c r="E114" s="57">
        <f t="shared" si="5"/>
        <v>100</v>
      </c>
    </row>
    <row r="115" spans="1:5" ht="12.75">
      <c r="A115" s="42" t="s">
        <v>158</v>
      </c>
      <c r="B115" s="17" t="s">
        <v>159</v>
      </c>
      <c r="C115" s="46">
        <v>218642.7</v>
      </c>
      <c r="D115" s="46">
        <f>C115</f>
        <v>218642.7</v>
      </c>
      <c r="E115" s="57">
        <f t="shared" si="5"/>
        <v>100</v>
      </c>
    </row>
    <row r="116" spans="1:5" ht="12.75">
      <c r="A116" s="41" t="s">
        <v>160</v>
      </c>
      <c r="B116" s="16" t="s">
        <v>161</v>
      </c>
      <c r="C116" s="56">
        <f>SUM(C117:C122)</f>
        <v>35223538.6</v>
      </c>
      <c r="D116" s="56">
        <f>SUM(D117:D122)</f>
        <v>35223538.6</v>
      </c>
      <c r="E116" s="56">
        <f t="shared" si="5"/>
        <v>100</v>
      </c>
    </row>
    <row r="117" spans="1:5" ht="12.75">
      <c r="A117" s="42" t="s">
        <v>162</v>
      </c>
      <c r="B117" s="17" t="s">
        <v>163</v>
      </c>
      <c r="C117" s="46">
        <v>10012753</v>
      </c>
      <c r="D117" s="46">
        <f aca="true" t="shared" si="6" ref="D117:D122">C117</f>
        <v>10012753</v>
      </c>
      <c r="E117" s="57">
        <f t="shared" si="5"/>
        <v>100</v>
      </c>
    </row>
    <row r="118" spans="1:5" ht="12.75">
      <c r="A118" s="42" t="s">
        <v>164</v>
      </c>
      <c r="B118" s="17" t="s">
        <v>165</v>
      </c>
      <c r="C118" s="46">
        <v>20428580.7</v>
      </c>
      <c r="D118" s="46">
        <f t="shared" si="6"/>
        <v>20428580.7</v>
      </c>
      <c r="E118" s="57">
        <f t="shared" si="5"/>
        <v>100</v>
      </c>
    </row>
    <row r="119" spans="1:5" ht="12.75">
      <c r="A119" s="42" t="s">
        <v>166</v>
      </c>
      <c r="B119" s="17" t="s">
        <v>167</v>
      </c>
      <c r="C119" s="46">
        <v>3632760.9</v>
      </c>
      <c r="D119" s="46">
        <f t="shared" si="6"/>
        <v>3632760.9</v>
      </c>
      <c r="E119" s="57">
        <f t="shared" si="5"/>
        <v>100</v>
      </c>
    </row>
    <row r="120" spans="1:5" ht="12.75">
      <c r="A120" s="42" t="s">
        <v>168</v>
      </c>
      <c r="B120" s="17" t="s">
        <v>169</v>
      </c>
      <c r="C120" s="46">
        <v>216447.3</v>
      </c>
      <c r="D120" s="46">
        <f t="shared" si="6"/>
        <v>216447.3</v>
      </c>
      <c r="E120" s="57">
        <f t="shared" si="5"/>
        <v>100</v>
      </c>
    </row>
    <row r="121" spans="1:5" ht="12.75">
      <c r="A121" s="42" t="s">
        <v>170</v>
      </c>
      <c r="B121" s="17" t="s">
        <v>171</v>
      </c>
      <c r="C121" s="46">
        <v>722864.9</v>
      </c>
      <c r="D121" s="46">
        <f t="shared" si="6"/>
        <v>722864.9</v>
      </c>
      <c r="E121" s="57">
        <f>IF(C121=0," ",(D121/C121*100))</f>
        <v>100</v>
      </c>
    </row>
    <row r="122" spans="1:5" ht="12.75">
      <c r="A122" s="42" t="s">
        <v>172</v>
      </c>
      <c r="B122" s="17" t="s">
        <v>173</v>
      </c>
      <c r="C122" s="46">
        <v>210131.8</v>
      </c>
      <c r="D122" s="46">
        <f t="shared" si="6"/>
        <v>210131.8</v>
      </c>
      <c r="E122" s="57">
        <f>IF(C122=0," ",(D122/C122*100))</f>
        <v>100</v>
      </c>
    </row>
    <row r="123" spans="1:5" ht="12.75">
      <c r="A123" s="41" t="s">
        <v>174</v>
      </c>
      <c r="B123" s="16" t="s">
        <v>175</v>
      </c>
      <c r="C123" s="56">
        <f>SUM(C124:C126)</f>
        <v>1251062.2</v>
      </c>
      <c r="D123" s="56">
        <f>SUM(D124:D126)</f>
        <v>1251062.2</v>
      </c>
      <c r="E123" s="56">
        <f t="shared" si="5"/>
        <v>100</v>
      </c>
    </row>
    <row r="124" spans="1:5" ht="12.75" collapsed="1">
      <c r="A124" s="42" t="s">
        <v>176</v>
      </c>
      <c r="B124" s="17" t="s">
        <v>177</v>
      </c>
      <c r="C124" s="46">
        <v>1134410.8</v>
      </c>
      <c r="D124" s="46">
        <f>C124</f>
        <v>1134410.8</v>
      </c>
      <c r="E124" s="57">
        <f t="shared" si="5"/>
        <v>100</v>
      </c>
    </row>
    <row r="125" spans="1:5" ht="15.75" hidden="1" outlineLevel="1">
      <c r="A125" s="48" t="s">
        <v>378</v>
      </c>
      <c r="B125" s="17" t="s">
        <v>379</v>
      </c>
      <c r="C125" s="46">
        <v>0</v>
      </c>
      <c r="D125" s="46">
        <f>C125</f>
        <v>0</v>
      </c>
      <c r="E125" s="57" t="str">
        <f t="shared" si="5"/>
        <v> </v>
      </c>
    </row>
    <row r="126" spans="1:5" ht="12.75">
      <c r="A126" s="42" t="s">
        <v>178</v>
      </c>
      <c r="B126" s="17" t="s">
        <v>179</v>
      </c>
      <c r="C126" s="46">
        <v>116651.4</v>
      </c>
      <c r="D126" s="46">
        <f>C126</f>
        <v>116651.4</v>
      </c>
      <c r="E126" s="57">
        <f t="shared" si="5"/>
        <v>100</v>
      </c>
    </row>
    <row r="127" spans="1:5" ht="12.75">
      <c r="A127" s="41" t="s">
        <v>180</v>
      </c>
      <c r="B127" s="16" t="s">
        <v>181</v>
      </c>
      <c r="C127" s="56">
        <f>SUM(C128:C134)</f>
        <v>24765896.4</v>
      </c>
      <c r="D127" s="56">
        <f>SUM(D128:D134)</f>
        <v>24854902.6</v>
      </c>
      <c r="E127" s="56">
        <f t="shared" si="5"/>
        <v>100.4</v>
      </c>
    </row>
    <row r="128" spans="1:5" ht="12.75">
      <c r="A128" s="42" t="s">
        <v>182</v>
      </c>
      <c r="B128" s="17" t="s">
        <v>183</v>
      </c>
      <c r="C128" s="46">
        <v>3977924.7</v>
      </c>
      <c r="D128" s="46">
        <v>3977924.7</v>
      </c>
      <c r="E128" s="57">
        <f t="shared" si="5"/>
        <v>100</v>
      </c>
    </row>
    <row r="129" spans="1:5" ht="12.75">
      <c r="A129" s="42" t="s">
        <v>184</v>
      </c>
      <c r="B129" s="17" t="s">
        <v>185</v>
      </c>
      <c r="C129" s="46">
        <v>1898192.9</v>
      </c>
      <c r="D129" s="46">
        <v>1987199.1</v>
      </c>
      <c r="E129" s="57">
        <f t="shared" si="5"/>
        <v>104.7</v>
      </c>
    </row>
    <row r="130" spans="1:5" ht="12.75">
      <c r="A130" s="42" t="s">
        <v>186</v>
      </c>
      <c r="B130" s="17" t="s">
        <v>187</v>
      </c>
      <c r="C130" s="46">
        <v>47795.8</v>
      </c>
      <c r="D130" s="46">
        <v>47795.8</v>
      </c>
      <c r="E130" s="57">
        <f t="shared" si="5"/>
        <v>100</v>
      </c>
    </row>
    <row r="131" spans="1:5" ht="12.75">
      <c r="A131" s="42" t="s">
        <v>188</v>
      </c>
      <c r="B131" s="17" t="s">
        <v>189</v>
      </c>
      <c r="C131" s="46">
        <v>263823.5</v>
      </c>
      <c r="D131" s="46">
        <v>263823.5</v>
      </c>
      <c r="E131" s="57">
        <f t="shared" si="5"/>
        <v>100</v>
      </c>
    </row>
    <row r="132" spans="1:5" ht="12.75">
      <c r="A132" s="42" t="s">
        <v>190</v>
      </c>
      <c r="B132" s="17" t="s">
        <v>191</v>
      </c>
      <c r="C132" s="46">
        <v>4616.5</v>
      </c>
      <c r="D132" s="46">
        <v>4616.5</v>
      </c>
      <c r="E132" s="57">
        <f t="shared" si="5"/>
        <v>100</v>
      </c>
    </row>
    <row r="133" spans="1:5" ht="25.5">
      <c r="A133" s="42" t="s">
        <v>192</v>
      </c>
      <c r="B133" s="17" t="s">
        <v>193</v>
      </c>
      <c r="C133" s="46">
        <v>302363.2</v>
      </c>
      <c r="D133" s="46">
        <v>302363.2</v>
      </c>
      <c r="E133" s="57">
        <f t="shared" si="5"/>
        <v>100</v>
      </c>
    </row>
    <row r="134" spans="1:5" ht="12.75">
      <c r="A134" s="42" t="s">
        <v>194</v>
      </c>
      <c r="B134" s="17" t="s">
        <v>195</v>
      </c>
      <c r="C134" s="46">
        <v>18271179.8</v>
      </c>
      <c r="D134" s="46">
        <v>18271179.8</v>
      </c>
      <c r="E134" s="57">
        <f t="shared" si="5"/>
        <v>100</v>
      </c>
    </row>
    <row r="135" spans="1:5" ht="12.75">
      <c r="A135" s="41" t="s">
        <v>196</v>
      </c>
      <c r="B135" s="16" t="s">
        <v>197</v>
      </c>
      <c r="C135" s="56">
        <f>SUM(C136:C140)</f>
        <v>22424279.8</v>
      </c>
      <c r="D135" s="56">
        <f>SUM(D136:D140)</f>
        <v>22424956</v>
      </c>
      <c r="E135" s="56">
        <f t="shared" si="5"/>
        <v>100</v>
      </c>
    </row>
    <row r="136" spans="1:5" ht="12.75">
      <c r="A136" s="42" t="s">
        <v>198</v>
      </c>
      <c r="B136" s="17" t="s">
        <v>199</v>
      </c>
      <c r="C136" s="46">
        <v>135932.3</v>
      </c>
      <c r="D136" s="46">
        <v>135932.3</v>
      </c>
      <c r="E136" s="57">
        <f t="shared" si="5"/>
        <v>100</v>
      </c>
    </row>
    <row r="137" spans="1:5" ht="12.75">
      <c r="A137" s="42" t="s">
        <v>200</v>
      </c>
      <c r="B137" s="17" t="s">
        <v>201</v>
      </c>
      <c r="C137" s="46">
        <v>4348597.3</v>
      </c>
      <c r="D137" s="46">
        <v>4349273.5</v>
      </c>
      <c r="E137" s="57">
        <f t="shared" si="5"/>
        <v>100</v>
      </c>
    </row>
    <row r="138" spans="1:5" ht="12.75">
      <c r="A138" s="42" t="s">
        <v>202</v>
      </c>
      <c r="B138" s="17" t="s">
        <v>203</v>
      </c>
      <c r="C138" s="46">
        <v>9337420</v>
      </c>
      <c r="D138" s="46">
        <v>9337420</v>
      </c>
      <c r="E138" s="57">
        <f t="shared" si="5"/>
        <v>100</v>
      </c>
    </row>
    <row r="139" spans="1:5" ht="12.75">
      <c r="A139" s="42" t="s">
        <v>204</v>
      </c>
      <c r="B139" s="17" t="s">
        <v>205</v>
      </c>
      <c r="C139" s="46">
        <v>7265419.3</v>
      </c>
      <c r="D139" s="46">
        <v>7265419.3</v>
      </c>
      <c r="E139" s="57">
        <f t="shared" si="5"/>
        <v>100</v>
      </c>
    </row>
    <row r="140" spans="1:5" ht="12.75">
      <c r="A140" s="42" t="s">
        <v>206</v>
      </c>
      <c r="B140" s="17" t="s">
        <v>207</v>
      </c>
      <c r="C140" s="46">
        <v>1336910.9</v>
      </c>
      <c r="D140" s="46">
        <v>1336910.9</v>
      </c>
      <c r="E140" s="57">
        <f t="shared" si="5"/>
        <v>100</v>
      </c>
    </row>
    <row r="141" spans="1:5" ht="12.75">
      <c r="A141" s="41" t="s">
        <v>208</v>
      </c>
      <c r="B141" s="16" t="s">
        <v>209</v>
      </c>
      <c r="C141" s="56">
        <f>SUM(C142:C145)</f>
        <v>485745.9</v>
      </c>
      <c r="D141" s="56">
        <f>SUM(D142:D145)</f>
        <v>485745.9</v>
      </c>
      <c r="E141" s="56">
        <f t="shared" si="5"/>
        <v>100</v>
      </c>
    </row>
    <row r="142" spans="1:5" ht="12.75">
      <c r="A142" s="42" t="s">
        <v>210</v>
      </c>
      <c r="B142" s="17" t="s">
        <v>211</v>
      </c>
      <c r="C142" s="46">
        <v>90189.3</v>
      </c>
      <c r="D142" s="46">
        <f>C142</f>
        <v>90189.3</v>
      </c>
      <c r="E142" s="57">
        <f t="shared" si="5"/>
        <v>100</v>
      </c>
    </row>
    <row r="143" spans="1:5" ht="12.75">
      <c r="A143" s="42" t="s">
        <v>264</v>
      </c>
      <c r="B143" s="17" t="s">
        <v>263</v>
      </c>
      <c r="C143" s="46">
        <v>181803.6</v>
      </c>
      <c r="D143" s="46">
        <f>C143</f>
        <v>181803.6</v>
      </c>
      <c r="E143" s="57">
        <f t="shared" si="5"/>
        <v>100</v>
      </c>
    </row>
    <row r="144" spans="1:5" ht="12.75">
      <c r="A144" s="42" t="s">
        <v>284</v>
      </c>
      <c r="B144" s="17" t="s">
        <v>283</v>
      </c>
      <c r="C144" s="46">
        <v>157815</v>
      </c>
      <c r="D144" s="46">
        <f>C144</f>
        <v>157815</v>
      </c>
      <c r="E144" s="57">
        <f t="shared" si="5"/>
        <v>100</v>
      </c>
    </row>
    <row r="145" spans="1:5" ht="12.75">
      <c r="A145" s="42" t="s">
        <v>212</v>
      </c>
      <c r="B145" s="17" t="s">
        <v>213</v>
      </c>
      <c r="C145" s="46">
        <v>55938</v>
      </c>
      <c r="D145" s="46">
        <f>C145</f>
        <v>55938</v>
      </c>
      <c r="E145" s="57">
        <f t="shared" si="5"/>
        <v>100</v>
      </c>
    </row>
    <row r="146" spans="1:5" ht="12.75">
      <c r="A146" s="41" t="s">
        <v>214</v>
      </c>
      <c r="B146" s="16" t="s">
        <v>215</v>
      </c>
      <c r="C146" s="56">
        <f>SUM(C147:C148)</f>
        <v>91394.1</v>
      </c>
      <c r="D146" s="56">
        <f>SUM(D147:D148)</f>
        <v>91394.1</v>
      </c>
      <c r="E146" s="56">
        <f aca="true" t="shared" si="7" ref="E146:E162">IF(C146=0," ",(D146/C146*100))</f>
        <v>100</v>
      </c>
    </row>
    <row r="147" spans="1:5" ht="12.75">
      <c r="A147" s="42" t="s">
        <v>216</v>
      </c>
      <c r="B147" s="17" t="s">
        <v>217</v>
      </c>
      <c r="C147" s="46">
        <v>32755.1</v>
      </c>
      <c r="D147" s="46">
        <f>C147</f>
        <v>32755.1</v>
      </c>
      <c r="E147" s="57">
        <f t="shared" si="7"/>
        <v>100</v>
      </c>
    </row>
    <row r="148" spans="1:5" ht="12.75">
      <c r="A148" s="42" t="s">
        <v>261</v>
      </c>
      <c r="B148" s="17" t="s">
        <v>262</v>
      </c>
      <c r="C148" s="46">
        <v>58639</v>
      </c>
      <c r="D148" s="46">
        <f>C148</f>
        <v>58639</v>
      </c>
      <c r="E148" s="56">
        <f t="shared" si="7"/>
        <v>100</v>
      </c>
    </row>
    <row r="149" spans="1:5" ht="25.5">
      <c r="A149" s="41" t="s">
        <v>218</v>
      </c>
      <c r="B149" s="16" t="s">
        <v>219</v>
      </c>
      <c r="C149" s="56">
        <f>SUM(C150)</f>
        <v>1218775.3</v>
      </c>
      <c r="D149" s="56">
        <f>SUM(D150)</f>
        <v>1218775.3</v>
      </c>
      <c r="E149" s="56">
        <f t="shared" si="7"/>
        <v>100</v>
      </c>
    </row>
    <row r="150" spans="1:5" ht="12.75">
      <c r="A150" s="42" t="s">
        <v>220</v>
      </c>
      <c r="B150" s="17" t="s">
        <v>221</v>
      </c>
      <c r="C150" s="46">
        <v>1218775.3</v>
      </c>
      <c r="D150" s="46">
        <f>C150</f>
        <v>1218775.3</v>
      </c>
      <c r="E150" s="57">
        <f t="shared" si="7"/>
        <v>100</v>
      </c>
    </row>
    <row r="151" spans="1:5" ht="25.5">
      <c r="A151" s="41" t="s">
        <v>338</v>
      </c>
      <c r="B151" s="16" t="s">
        <v>222</v>
      </c>
      <c r="C151" s="56">
        <f>SUM(C152:C154)</f>
        <v>5598629.7</v>
      </c>
      <c r="D151" s="56">
        <f>SUM(D152:D154)</f>
        <v>5598629.7</v>
      </c>
      <c r="E151" s="56">
        <f t="shared" si="7"/>
        <v>100</v>
      </c>
    </row>
    <row r="152" spans="1:5" ht="25.5">
      <c r="A152" s="42" t="s">
        <v>223</v>
      </c>
      <c r="B152" s="17" t="s">
        <v>224</v>
      </c>
      <c r="C152" s="46">
        <v>1874125</v>
      </c>
      <c r="D152" s="46">
        <f>C152</f>
        <v>1874125</v>
      </c>
      <c r="E152" s="57">
        <f t="shared" si="7"/>
        <v>100</v>
      </c>
    </row>
    <row r="153" spans="1:5" ht="12.75">
      <c r="A153" s="42" t="s">
        <v>225</v>
      </c>
      <c r="B153" s="17" t="s">
        <v>226</v>
      </c>
      <c r="C153" s="46">
        <v>680000</v>
      </c>
      <c r="D153" s="46">
        <f>C153</f>
        <v>680000</v>
      </c>
      <c r="E153" s="57">
        <f t="shared" si="7"/>
        <v>100</v>
      </c>
    </row>
    <row r="154" spans="1:5" ht="12.75">
      <c r="A154" s="42" t="s">
        <v>227</v>
      </c>
      <c r="B154" s="17" t="s">
        <v>228</v>
      </c>
      <c r="C154" s="46">
        <v>3044504.7</v>
      </c>
      <c r="D154" s="46">
        <f>C154</f>
        <v>3044504.7</v>
      </c>
      <c r="E154" s="57">
        <f t="shared" si="7"/>
        <v>100</v>
      </c>
    </row>
    <row r="155" spans="1:5" ht="12.75">
      <c r="A155" s="41" t="s">
        <v>229</v>
      </c>
      <c r="B155" s="16" t="s">
        <v>230</v>
      </c>
      <c r="C155" s="56">
        <f>C79+C89+C92+C98+C108+C113+C116+C123+C127+C135+C141+C146+C149+C151</f>
        <v>121354762.3</v>
      </c>
      <c r="D155" s="56">
        <f>D79+D89+D92+D98+D108+D113+D116+D123+D127+D135+D141+D146+D149+D151</f>
        <v>121445745.5</v>
      </c>
      <c r="E155" s="56">
        <f>IF(C155=0," ",(D155/C155*100))</f>
        <v>100.1</v>
      </c>
    </row>
    <row r="156" spans="1:5" ht="12.75">
      <c r="A156" s="41" t="s">
        <v>231</v>
      </c>
      <c r="B156" s="17" t="s">
        <v>232</v>
      </c>
      <c r="C156" s="56">
        <f>C77-C155</f>
        <v>-8121552.3</v>
      </c>
      <c r="D156" s="56">
        <f>D77-D155</f>
        <v>-4847104</v>
      </c>
      <c r="E156" s="56">
        <f t="shared" si="7"/>
        <v>59.7</v>
      </c>
    </row>
    <row r="157" spans="1:5" ht="12.75">
      <c r="A157" s="22" t="s">
        <v>233</v>
      </c>
      <c r="B157" s="27" t="s">
        <v>234</v>
      </c>
      <c r="C157" s="55">
        <f>C158+C161+C166+C172+C181</f>
        <v>8121552.3</v>
      </c>
      <c r="D157" s="55">
        <f>D158+D161+D166+D172+D181</f>
        <v>4847104</v>
      </c>
      <c r="E157" s="56">
        <f t="shared" si="7"/>
        <v>59.7</v>
      </c>
    </row>
    <row r="158" spans="1:5" ht="25.5">
      <c r="A158" s="22" t="s">
        <v>286</v>
      </c>
      <c r="B158" s="23" t="s">
        <v>298</v>
      </c>
      <c r="C158" s="55">
        <f>C159</f>
        <v>5000000</v>
      </c>
      <c r="D158" s="55">
        <f>C158</f>
        <v>5000000</v>
      </c>
      <c r="E158" s="56">
        <f t="shared" si="7"/>
        <v>100</v>
      </c>
    </row>
    <row r="159" spans="1:5" ht="25.5">
      <c r="A159" s="24" t="s">
        <v>287</v>
      </c>
      <c r="B159" s="25" t="s">
        <v>299</v>
      </c>
      <c r="C159" s="58">
        <f>C160</f>
        <v>5000000</v>
      </c>
      <c r="D159" s="58">
        <f>C159</f>
        <v>5000000</v>
      </c>
      <c r="E159" s="56">
        <f t="shared" si="7"/>
        <v>100</v>
      </c>
    </row>
    <row r="160" spans="1:5" ht="24" customHeight="1">
      <c r="A160" s="24" t="s">
        <v>288</v>
      </c>
      <c r="B160" s="25" t="s">
        <v>289</v>
      </c>
      <c r="C160" s="46">
        <v>5000000</v>
      </c>
      <c r="D160" s="58">
        <f>C160</f>
        <v>5000000</v>
      </c>
      <c r="E160" s="56">
        <f t="shared" si="7"/>
        <v>100</v>
      </c>
    </row>
    <row r="161" spans="1:5" ht="12.75">
      <c r="A161" s="22" t="s">
        <v>235</v>
      </c>
      <c r="B161" s="23" t="s">
        <v>300</v>
      </c>
      <c r="C161" s="55">
        <f>C162+C164</f>
        <v>-1624113.1</v>
      </c>
      <c r="D161" s="55">
        <f>D162+D164</f>
        <v>-4898561.4</v>
      </c>
      <c r="E161" s="56">
        <f t="shared" si="7"/>
        <v>301.6</v>
      </c>
    </row>
    <row r="162" spans="1:5" ht="12.75" customHeight="1">
      <c r="A162" s="24" t="s">
        <v>236</v>
      </c>
      <c r="B162" s="25" t="s">
        <v>301</v>
      </c>
      <c r="C162" s="58">
        <f>C163</f>
        <v>28503655.1</v>
      </c>
      <c r="D162" s="58">
        <f>D163</f>
        <v>25229206.8</v>
      </c>
      <c r="E162" s="59">
        <f t="shared" si="7"/>
        <v>88.5</v>
      </c>
    </row>
    <row r="163" spans="1:5" ht="25.5">
      <c r="A163" s="24" t="s">
        <v>302</v>
      </c>
      <c r="B163" s="25" t="s">
        <v>237</v>
      </c>
      <c r="C163" s="46">
        <v>28503655.1</v>
      </c>
      <c r="D163" s="58">
        <f>C163-3274448.3</f>
        <v>25229206.8</v>
      </c>
      <c r="E163" s="59">
        <f aca="true" t="shared" si="8" ref="E163:E168">IF(C163=0," ",(D163/C163*100))</f>
        <v>88.5</v>
      </c>
    </row>
    <row r="164" spans="1:5" ht="25.5">
      <c r="A164" s="24" t="s">
        <v>290</v>
      </c>
      <c r="B164" s="25" t="s">
        <v>303</v>
      </c>
      <c r="C164" s="58">
        <f>C165</f>
        <v>-30127768.2</v>
      </c>
      <c r="D164" s="58">
        <f>D165</f>
        <v>-30127768.2</v>
      </c>
      <c r="E164" s="59">
        <f t="shared" si="8"/>
        <v>100</v>
      </c>
    </row>
    <row r="165" spans="1:5" ht="25.5">
      <c r="A165" s="24" t="s">
        <v>291</v>
      </c>
      <c r="B165" s="25" t="s">
        <v>292</v>
      </c>
      <c r="C165" s="46">
        <v>-30127768.2</v>
      </c>
      <c r="D165" s="58">
        <f>C165</f>
        <v>-30127768.2</v>
      </c>
      <c r="E165" s="59">
        <f t="shared" si="8"/>
        <v>100</v>
      </c>
    </row>
    <row r="166" spans="1:5" ht="25.5">
      <c r="A166" s="26" t="s">
        <v>328</v>
      </c>
      <c r="B166" s="23" t="s">
        <v>304</v>
      </c>
      <c r="C166" s="55">
        <f>C167</f>
        <v>3996605</v>
      </c>
      <c r="D166" s="55">
        <f>D167</f>
        <v>3996605</v>
      </c>
      <c r="E166" s="56">
        <f>IF(C166=0," ",(D166/C166*100))</f>
        <v>100</v>
      </c>
    </row>
    <row r="167" spans="1:5" ht="25.5">
      <c r="A167" s="49" t="s">
        <v>329</v>
      </c>
      <c r="B167" s="25" t="s">
        <v>305</v>
      </c>
      <c r="C167" s="57">
        <f>C168+C170</f>
        <v>3996605</v>
      </c>
      <c r="D167" s="57">
        <f>D168+D170</f>
        <v>3996605</v>
      </c>
      <c r="E167" s="59">
        <f t="shared" si="8"/>
        <v>100</v>
      </c>
    </row>
    <row r="168" spans="1:5" ht="25.5">
      <c r="A168" s="49" t="s">
        <v>293</v>
      </c>
      <c r="B168" s="25" t="s">
        <v>306</v>
      </c>
      <c r="C168" s="57">
        <f>C169</f>
        <v>52140280</v>
      </c>
      <c r="D168" s="57">
        <f>D169</f>
        <v>52140280</v>
      </c>
      <c r="E168" s="59">
        <f t="shared" si="8"/>
        <v>100</v>
      </c>
    </row>
    <row r="169" spans="1:5" ht="38.25">
      <c r="A169" s="24" t="s">
        <v>294</v>
      </c>
      <c r="B169" s="25" t="s">
        <v>295</v>
      </c>
      <c r="C169" s="46">
        <v>52140280</v>
      </c>
      <c r="D169" s="57">
        <f>C169</f>
        <v>52140280</v>
      </c>
      <c r="E169" s="59">
        <f aca="true" t="shared" si="9" ref="E169:E194">IF(C169=0," ",(D169/C169*100))</f>
        <v>100</v>
      </c>
    </row>
    <row r="170" spans="1:5" ht="27.75" customHeight="1">
      <c r="A170" s="24" t="s">
        <v>238</v>
      </c>
      <c r="B170" s="25" t="s">
        <v>307</v>
      </c>
      <c r="C170" s="59">
        <f>C171</f>
        <v>-48143675</v>
      </c>
      <c r="D170" s="59">
        <f>D171</f>
        <v>-48143675</v>
      </c>
      <c r="E170" s="59">
        <f t="shared" si="9"/>
        <v>100</v>
      </c>
    </row>
    <row r="171" spans="1:5" ht="38.25">
      <c r="A171" s="24" t="s">
        <v>239</v>
      </c>
      <c r="B171" s="25" t="s">
        <v>308</v>
      </c>
      <c r="C171" s="46">
        <v>-48143675</v>
      </c>
      <c r="D171" s="60">
        <f>C171</f>
        <v>-48143675</v>
      </c>
      <c r="E171" s="61">
        <f t="shared" si="9"/>
        <v>100</v>
      </c>
    </row>
    <row r="172" spans="1:5" ht="12.75">
      <c r="A172" s="22" t="s">
        <v>240</v>
      </c>
      <c r="B172" s="23" t="s">
        <v>241</v>
      </c>
      <c r="C172" s="62">
        <f>C173+C177</f>
        <v>1406493.8</v>
      </c>
      <c r="D172" s="62">
        <f>D173+D177</f>
        <v>1406493.8</v>
      </c>
      <c r="E172" s="59">
        <f t="shared" si="9"/>
        <v>100</v>
      </c>
    </row>
    <row r="173" spans="1:5" ht="12.75">
      <c r="A173" s="24" t="s">
        <v>242</v>
      </c>
      <c r="B173" s="25" t="s">
        <v>243</v>
      </c>
      <c r="C173" s="60">
        <f aca="true" t="shared" si="10" ref="C173:D175">C174</f>
        <v>-199603527.9</v>
      </c>
      <c r="D173" s="60">
        <f t="shared" si="10"/>
        <v>-199694511.1</v>
      </c>
      <c r="E173" s="57">
        <f t="shared" si="9"/>
        <v>100</v>
      </c>
    </row>
    <row r="174" spans="1:5" ht="12.75">
      <c r="A174" s="24" t="s">
        <v>244</v>
      </c>
      <c r="B174" s="25" t="s">
        <v>245</v>
      </c>
      <c r="C174" s="58">
        <f t="shared" si="10"/>
        <v>-199603527.9</v>
      </c>
      <c r="D174" s="58">
        <f t="shared" si="10"/>
        <v>-199694511.1</v>
      </c>
      <c r="E174" s="57">
        <f t="shared" si="9"/>
        <v>100</v>
      </c>
    </row>
    <row r="175" spans="1:5" ht="12.75">
      <c r="A175" s="24" t="s">
        <v>309</v>
      </c>
      <c r="B175" s="25" t="s">
        <v>310</v>
      </c>
      <c r="C175" s="58">
        <f t="shared" si="10"/>
        <v>-199603527.9</v>
      </c>
      <c r="D175" s="58">
        <f t="shared" si="10"/>
        <v>-199694511.1</v>
      </c>
      <c r="E175" s="57">
        <f t="shared" si="9"/>
        <v>100</v>
      </c>
    </row>
    <row r="176" spans="1:5" ht="25.5">
      <c r="A176" s="24" t="s">
        <v>311</v>
      </c>
      <c r="B176" s="25" t="s">
        <v>312</v>
      </c>
      <c r="C176" s="58">
        <v>-199603527.9</v>
      </c>
      <c r="D176" s="58">
        <v>-199694511.1</v>
      </c>
      <c r="E176" s="61">
        <f t="shared" si="9"/>
        <v>100</v>
      </c>
    </row>
    <row r="177" spans="1:5" ht="12.75">
      <c r="A177" s="24" t="s">
        <v>246</v>
      </c>
      <c r="B177" s="25" t="s">
        <v>247</v>
      </c>
      <c r="C177" s="58">
        <f>C178</f>
        <v>201010021.7</v>
      </c>
      <c r="D177" s="58">
        <f>D178</f>
        <v>201101004.9</v>
      </c>
      <c r="E177" s="56">
        <f t="shared" si="9"/>
        <v>100</v>
      </c>
    </row>
    <row r="178" spans="1:5" ht="12.75">
      <c r="A178" s="24" t="s">
        <v>248</v>
      </c>
      <c r="B178" s="25" t="s">
        <v>249</v>
      </c>
      <c r="C178" s="58">
        <f>C180</f>
        <v>201010021.7</v>
      </c>
      <c r="D178" s="58">
        <f>D180</f>
        <v>201101004.9</v>
      </c>
      <c r="E178" s="59">
        <f t="shared" si="9"/>
        <v>100</v>
      </c>
    </row>
    <row r="179" spans="1:5" ht="12.75">
      <c r="A179" s="24" t="s">
        <v>313</v>
      </c>
      <c r="B179" s="25" t="s">
        <v>314</v>
      </c>
      <c r="C179" s="58">
        <f>C180</f>
        <v>201010021.7</v>
      </c>
      <c r="D179" s="58">
        <f>D180</f>
        <v>201101004.9</v>
      </c>
      <c r="E179" s="59">
        <f t="shared" si="9"/>
        <v>100</v>
      </c>
    </row>
    <row r="180" spans="1:5" ht="25.5">
      <c r="A180" s="24" t="s">
        <v>315</v>
      </c>
      <c r="B180" s="25" t="s">
        <v>316</v>
      </c>
      <c r="C180" s="58">
        <v>201010021.7</v>
      </c>
      <c r="D180" s="58">
        <v>201101004.9</v>
      </c>
      <c r="E180" s="59">
        <f t="shared" si="9"/>
        <v>100</v>
      </c>
    </row>
    <row r="181" spans="1:5" ht="12.75">
      <c r="A181" s="22" t="s">
        <v>250</v>
      </c>
      <c r="B181" s="23" t="s">
        <v>251</v>
      </c>
      <c r="C181" s="62">
        <f>C185+C182</f>
        <v>-657433.4</v>
      </c>
      <c r="D181" s="62">
        <f>D185+D182</f>
        <v>-657433.4</v>
      </c>
      <c r="E181" s="59">
        <f t="shared" si="9"/>
        <v>100</v>
      </c>
    </row>
    <row r="182" spans="1:5" ht="25.5">
      <c r="A182" s="22" t="s">
        <v>332</v>
      </c>
      <c r="B182" s="23" t="s">
        <v>333</v>
      </c>
      <c r="C182" s="62">
        <f>C183</f>
        <v>25000</v>
      </c>
      <c r="D182" s="62">
        <f>D183</f>
        <v>25000</v>
      </c>
      <c r="E182" s="56">
        <f>IF(C182=0," ",(D182/C182*100))</f>
        <v>100</v>
      </c>
    </row>
    <row r="183" spans="1:5" ht="25.5">
      <c r="A183" s="24" t="s">
        <v>334</v>
      </c>
      <c r="B183" s="25" t="s">
        <v>335</v>
      </c>
      <c r="C183" s="58">
        <f>C184</f>
        <v>25000</v>
      </c>
      <c r="D183" s="58">
        <f>D184</f>
        <v>25000</v>
      </c>
      <c r="E183" s="59">
        <f>IF(C183=0," ",(D183/C183*100))</f>
        <v>100</v>
      </c>
    </row>
    <row r="184" spans="1:5" ht="25.5">
      <c r="A184" s="24" t="s">
        <v>336</v>
      </c>
      <c r="B184" s="25" t="s">
        <v>337</v>
      </c>
      <c r="C184" s="58">
        <v>25000</v>
      </c>
      <c r="D184" s="58">
        <f>C184</f>
        <v>25000</v>
      </c>
      <c r="E184" s="59">
        <f>IF(C184=0," ",(D184/C184*100))</f>
        <v>100</v>
      </c>
    </row>
    <row r="185" spans="1:5" ht="25.5">
      <c r="A185" s="22" t="s">
        <v>252</v>
      </c>
      <c r="B185" s="23" t="s">
        <v>253</v>
      </c>
      <c r="C185" s="55">
        <f>C186+C192</f>
        <v>-682433.4</v>
      </c>
      <c r="D185" s="55">
        <f>D186+D192</f>
        <v>-682433.4</v>
      </c>
      <c r="E185" s="59">
        <f t="shared" si="9"/>
        <v>100</v>
      </c>
    </row>
    <row r="186" spans="1:5" ht="25.5">
      <c r="A186" s="24" t="s">
        <v>254</v>
      </c>
      <c r="B186" s="25" t="s">
        <v>317</v>
      </c>
      <c r="C186" s="58">
        <f>C187+C190</f>
        <v>701382.8</v>
      </c>
      <c r="D186" s="58">
        <f>D187+D190</f>
        <v>701382.8</v>
      </c>
      <c r="E186" s="59">
        <f t="shared" si="9"/>
        <v>100</v>
      </c>
    </row>
    <row r="187" spans="1:5" ht="27" customHeight="1">
      <c r="A187" s="24" t="s">
        <v>318</v>
      </c>
      <c r="B187" s="25" t="s">
        <v>319</v>
      </c>
      <c r="C187" s="58">
        <f>C188+C189</f>
        <v>389.9</v>
      </c>
      <c r="D187" s="58">
        <f>D188+D189</f>
        <v>389.9</v>
      </c>
      <c r="E187" s="57">
        <f t="shared" si="9"/>
        <v>100</v>
      </c>
    </row>
    <row r="188" spans="1:5" s="43" customFormat="1" ht="26.25" customHeight="1">
      <c r="A188" s="24" t="s">
        <v>255</v>
      </c>
      <c r="B188" s="25" t="s">
        <v>256</v>
      </c>
      <c r="C188" s="59">
        <v>133.2</v>
      </c>
      <c r="D188" s="59">
        <f>C188</f>
        <v>133.2</v>
      </c>
      <c r="E188" s="57">
        <f t="shared" si="9"/>
        <v>100</v>
      </c>
    </row>
    <row r="189" spans="1:5" s="43" customFormat="1" ht="28.5" customHeight="1">
      <c r="A189" s="24" t="s">
        <v>255</v>
      </c>
      <c r="B189" s="25" t="s">
        <v>257</v>
      </c>
      <c r="C189" s="59">
        <v>256.7</v>
      </c>
      <c r="D189" s="59">
        <f>C189</f>
        <v>256.7</v>
      </c>
      <c r="E189" s="57">
        <f t="shared" si="9"/>
        <v>100</v>
      </c>
    </row>
    <row r="190" spans="1:5" s="43" customFormat="1" ht="25.5" customHeight="1">
      <c r="A190" s="24" t="s">
        <v>320</v>
      </c>
      <c r="B190" s="25" t="s">
        <v>321</v>
      </c>
      <c r="C190" s="59">
        <f>C191</f>
        <v>700992.9</v>
      </c>
      <c r="D190" s="59">
        <f>D191</f>
        <v>700992.9</v>
      </c>
      <c r="E190" s="57">
        <f t="shared" si="9"/>
        <v>100</v>
      </c>
    </row>
    <row r="191" spans="1:5" s="43" customFormat="1" ht="38.25">
      <c r="A191" s="24" t="s">
        <v>322</v>
      </c>
      <c r="B191" s="25" t="s">
        <v>258</v>
      </c>
      <c r="C191" s="59">
        <v>700992.9</v>
      </c>
      <c r="D191" s="59">
        <f>C191</f>
        <v>700992.9</v>
      </c>
      <c r="E191" s="57">
        <f t="shared" si="9"/>
        <v>100</v>
      </c>
    </row>
    <row r="192" spans="1:5" s="43" customFormat="1" ht="25.5">
      <c r="A192" s="24" t="s">
        <v>323</v>
      </c>
      <c r="B192" s="25" t="s">
        <v>324</v>
      </c>
      <c r="C192" s="60">
        <f>C193</f>
        <v>-1383816.2</v>
      </c>
      <c r="D192" s="60">
        <f>D193</f>
        <v>-1383816.2</v>
      </c>
      <c r="E192" s="57">
        <f t="shared" si="9"/>
        <v>100</v>
      </c>
    </row>
    <row r="193" spans="1:5" s="43" customFormat="1" ht="38.25">
      <c r="A193" s="24" t="s">
        <v>325</v>
      </c>
      <c r="B193" s="25" t="s">
        <v>326</v>
      </c>
      <c r="C193" s="60">
        <f>C194</f>
        <v>-1383816.2</v>
      </c>
      <c r="D193" s="60">
        <f>D194</f>
        <v>-1383816.2</v>
      </c>
      <c r="E193" s="57">
        <f t="shared" si="9"/>
        <v>100</v>
      </c>
    </row>
    <row r="194" spans="1:5" s="43" customFormat="1" ht="38.25">
      <c r="A194" s="24" t="s">
        <v>327</v>
      </c>
      <c r="B194" s="25" t="s">
        <v>259</v>
      </c>
      <c r="C194" s="60">
        <v>-1383816.2</v>
      </c>
      <c r="D194" s="60">
        <f>C194</f>
        <v>-1383816.2</v>
      </c>
      <c r="E194" s="57">
        <f t="shared" si="9"/>
        <v>100</v>
      </c>
    </row>
    <row r="195" spans="1:5" ht="14.25" customHeight="1">
      <c r="A195" s="50"/>
      <c r="B195" s="45"/>
      <c r="C195" s="45"/>
      <c r="D195" s="45"/>
      <c r="E195" s="45"/>
    </row>
    <row r="196" s="39" customFormat="1" ht="18.75"/>
    <row r="197" spans="2:5" ht="12.75">
      <c r="B197" s="18"/>
      <c r="C197" s="10"/>
      <c r="D197" s="11"/>
      <c r="E197" s="9"/>
    </row>
    <row r="198" spans="2:5" ht="12.75">
      <c r="B198" s="18"/>
      <c r="C198" s="10"/>
      <c r="D198" s="11"/>
      <c r="E198" s="9"/>
    </row>
    <row r="199" spans="2:5" ht="12.75">
      <c r="B199" s="18"/>
      <c r="C199" s="10"/>
      <c r="D199" s="11"/>
      <c r="E199" s="9"/>
    </row>
    <row r="200" spans="1:5" ht="18.75">
      <c r="A200" s="39" t="s">
        <v>380</v>
      </c>
      <c r="B200" s="37"/>
      <c r="C200" s="38"/>
      <c r="D200" s="39"/>
      <c r="E200" s="40" t="s">
        <v>285</v>
      </c>
    </row>
    <row r="201" spans="2:5" ht="12.75">
      <c r="B201" s="18"/>
      <c r="C201" s="10"/>
      <c r="D201" s="11"/>
      <c r="E201" s="9"/>
    </row>
    <row r="202" spans="2:5" ht="12.75">
      <c r="B202" s="1"/>
      <c r="C202" s="10"/>
      <c r="D202" s="10"/>
      <c r="E202" s="9"/>
    </row>
    <row r="203" spans="2:5" ht="12.75">
      <c r="B203" s="1"/>
      <c r="C203" s="10"/>
      <c r="D203" s="10"/>
      <c r="E203" s="9"/>
    </row>
    <row r="204" spans="2:5" ht="12.75">
      <c r="B204" s="1"/>
      <c r="C204" s="10"/>
      <c r="D204" s="10"/>
      <c r="E204" s="9"/>
    </row>
    <row r="229" ht="17.2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6.5" customHeight="1"/>
    <row r="237" ht="16.5" customHeight="1"/>
    <row r="243" ht="12.75">
      <c r="A243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</sheetData>
  <sheetProtection formatCells="0" formatColumns="0" formatRows="0" insertColumns="0" insertRows="0" insertHyperlinks="0" deleteColumns="0" deleteRows="0" sort="0" autoFilter="0"/>
  <autoFilter ref="A4:E194"/>
  <mergeCells count="2">
    <mergeCell ref="A3:D3"/>
    <mergeCell ref="A1:E1"/>
  </mergeCells>
  <printOptions horizontalCentered="1"/>
  <pageMargins left="0.5905511811023623" right="0.3937007874015748" top="0.5118110236220472" bottom="0.2755905511811024" header="0.2755905511811024" footer="0.35433070866141736"/>
  <pageSetup fitToHeight="0" fitToWidth="1" horizontalDpi="600" verticalDpi="600" orientation="portrait" paperSize="9" scale="66" r:id="rId1"/>
  <headerFooter differentFirst="1" alignWithMargins="0">
    <oddHeader>&amp;C&amp;"Times New Roman,обычный"&amp;P</oddHeader>
  </headerFooter>
  <rowBreaks count="3" manualBreakCount="3">
    <brk id="52" max="4" man="1"/>
    <brk id="109" max="4" man="1"/>
    <brk id="1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Щеколкова Е.И.</cp:lastModifiedBy>
  <cp:lastPrinted>2016-11-09T10:40:27Z</cp:lastPrinted>
  <dcterms:created xsi:type="dcterms:W3CDTF">2004-09-01T05:21:12Z</dcterms:created>
  <dcterms:modified xsi:type="dcterms:W3CDTF">2016-11-09T10:40:48Z</dcterms:modified>
  <cp:category/>
  <cp:version/>
  <cp:contentType/>
  <cp:contentStatus/>
</cp:coreProperties>
</file>