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Бюджетный отдел\Бюджет 2017-2019\1. Формирование\Сдано в ЗС\Документы и материалы\Расчеты и методики\"/>
    </mc:Choice>
  </mc:AlternateContent>
  <bookViews>
    <workbookView xWindow="0" yWindow="0" windowWidth="28800" windowHeight="1153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K29" i="1" l="1"/>
  <c r="K16" i="1"/>
  <c r="K36" i="1"/>
  <c r="G36" i="1"/>
  <c r="C36" i="1"/>
  <c r="M32" i="1"/>
  <c r="M31" i="1"/>
  <c r="M29" i="1" s="1"/>
  <c r="N33" i="1" s="1"/>
  <c r="M30" i="1"/>
  <c r="I32" i="1"/>
  <c r="I31" i="1"/>
  <c r="I29" i="1" s="1"/>
  <c r="J33" i="1" s="1"/>
  <c r="I30" i="1"/>
  <c r="G29" i="1"/>
  <c r="C29" i="1"/>
  <c r="E30" i="1"/>
  <c r="E31" i="1"/>
  <c r="E32" i="1"/>
  <c r="E29" i="1" s="1"/>
  <c r="F33" i="1" s="1"/>
  <c r="M23" i="1"/>
  <c r="M24" i="1"/>
  <c r="M25" i="1"/>
  <c r="M26" i="1"/>
  <c r="I23" i="1"/>
  <c r="I22" i="1" s="1"/>
  <c r="I24" i="1"/>
  <c r="I25" i="1"/>
  <c r="I26" i="1"/>
  <c r="E23" i="1"/>
  <c r="E22" i="1" s="1"/>
  <c r="E24" i="1"/>
  <c r="E25" i="1"/>
  <c r="E26" i="1"/>
  <c r="E27" i="1" l="1"/>
  <c r="F27" i="1" s="1"/>
  <c r="M22" i="1"/>
  <c r="M27" i="1" s="1"/>
  <c r="N27" i="1" s="1"/>
  <c r="I27" i="1"/>
  <c r="J27" i="1" s="1"/>
  <c r="M19" i="1"/>
  <c r="I19" i="1"/>
  <c r="E19" i="1"/>
  <c r="M18" i="1"/>
  <c r="I18" i="1"/>
  <c r="E18" i="1"/>
  <c r="M17" i="1"/>
  <c r="M16" i="1" s="1"/>
  <c r="I17" i="1"/>
  <c r="E17" i="1"/>
  <c r="K22" i="1" l="1"/>
  <c r="G22" i="1"/>
  <c r="I16" i="1"/>
  <c r="G16" i="1"/>
  <c r="M35" i="1"/>
  <c r="I35" i="1"/>
  <c r="E35" i="1"/>
  <c r="K35" i="1"/>
  <c r="G35" i="1"/>
  <c r="M13" i="1"/>
  <c r="M36" i="1" s="1"/>
  <c r="M12" i="1"/>
  <c r="M11" i="1" s="1"/>
  <c r="M34" i="1" s="1"/>
  <c r="I13" i="1"/>
  <c r="I36" i="1" s="1"/>
  <c r="I12" i="1"/>
  <c r="I11" i="1" s="1"/>
  <c r="G14" i="1"/>
  <c r="K11" i="1"/>
  <c r="K34" i="1" s="1"/>
  <c r="G11" i="1"/>
  <c r="E13" i="1"/>
  <c r="E36" i="1" s="1"/>
  <c r="E12" i="1"/>
  <c r="E11" i="1" s="1"/>
  <c r="C11" i="1"/>
  <c r="C16" i="1"/>
  <c r="C22" i="1"/>
  <c r="K27" i="1"/>
  <c r="G27" i="1"/>
  <c r="K20" i="1"/>
  <c r="G20" i="1"/>
  <c r="C33" i="1"/>
  <c r="C27" i="1"/>
  <c r="C20" i="1"/>
  <c r="C14" i="1"/>
  <c r="C34" i="1" l="1"/>
  <c r="C37" i="1"/>
  <c r="M14" i="1"/>
  <c r="N14" i="1" s="1"/>
  <c r="K37" i="1"/>
  <c r="M37" i="1"/>
  <c r="G34" i="1"/>
  <c r="G37" i="1" s="1"/>
  <c r="I34" i="1"/>
  <c r="I37" i="1" s="1"/>
  <c r="I14" i="1"/>
  <c r="E14" i="1"/>
  <c r="F14" i="1" s="1"/>
  <c r="C35" i="1"/>
  <c r="E16" i="1" l="1"/>
  <c r="E34" i="1" s="1"/>
  <c r="E37" i="1" l="1"/>
  <c r="M20" i="1"/>
  <c r="N20" i="1" s="1"/>
  <c r="N37" i="1" s="1"/>
  <c r="I20" i="1"/>
  <c r="J20" i="1" s="1"/>
  <c r="E20" i="1"/>
  <c r="F20" i="1" s="1"/>
  <c r="F37" i="1" s="1"/>
</calcChain>
</file>

<file path=xl/sharedStrings.xml><?xml version="1.0" encoding="utf-8"?>
<sst xmlns="http://schemas.openxmlformats.org/spreadsheetml/2006/main" count="45" uniqueCount="26">
  <si>
    <t>№ п/п</t>
  </si>
  <si>
    <t>Наименование района, продукции</t>
  </si>
  <si>
    <t>Потребность в натуральном выражении завозимых топливно-энергетических ресурсов (В нат)                 (тонн)</t>
  </si>
  <si>
    <t>Стоимость поставки                1 тонны топливно-энергетических ресурсов (S) (рублей)</t>
  </si>
  <si>
    <t xml:space="preserve">  Муниципальное образование г.Бодайбо и района </t>
  </si>
  <si>
    <t>Нефтепродукты</t>
  </si>
  <si>
    <t>Нефть</t>
  </si>
  <si>
    <t xml:space="preserve">Уголь </t>
  </si>
  <si>
    <t>Итого ТЭР</t>
  </si>
  <si>
    <t>Муниципальное образование Мамско-Чуйского района</t>
  </si>
  <si>
    <t xml:space="preserve">Бензин </t>
  </si>
  <si>
    <t>Дизтопливо зимнее</t>
  </si>
  <si>
    <t>Муниципальное образование "Киренский район"</t>
  </si>
  <si>
    <t>Мазут топочный</t>
  </si>
  <si>
    <t>Уголь</t>
  </si>
  <si>
    <t>Муниципальное образование "Катангский район"</t>
  </si>
  <si>
    <t>Щепа (пл. м. куб.)</t>
  </si>
  <si>
    <t xml:space="preserve">Потребность в натуральном выражении завозимых топливно-энергетических ресурсов (В нат)                 </t>
  </si>
  <si>
    <t>Итого ТЭР, тонн</t>
  </si>
  <si>
    <t>ВСЕГО, тонн</t>
  </si>
  <si>
    <t>Размер субсидий муниципальному району (тыс. руб.)</t>
  </si>
  <si>
    <t>Потребность в финансовых средствах на закупку и доставку топливно-энергетических ресурсов (Р) (рублей)</t>
  </si>
  <si>
    <t>Потребность в финансовых средствах на закупку и доставку топливно-энергетических ресурсов (Р) ( рублей)</t>
  </si>
  <si>
    <t>Расчет распределения субсидий в целях софинансирования расходных обязательств по приобретению и доставке топлива и горюче-смазочных материалов, необходимых для обеспечения деятельности муниципальных учреждений и органов местного самоуправления муниципальных образований Иркутской области</t>
  </si>
  <si>
    <t>Министр жилищной политики, энергетики и транспорта Иркутской области</t>
  </si>
  <si>
    <t>А.П. Капитонов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</si>
</sst>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р_._-;\-* #,##0.00_р_._-;_-* &quot;-&quot;??_р_._-;_-@_-"/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Calibri"/>
      <family val="2"/>
      <charset val="204"/>
    </font>
    <font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4" fontId="3" fillId="0" borderId="2" xfId="1" applyNumberFormat="1" applyFont="1" applyFill="1" applyBorder="1" applyAlignment="1">
      <alignment vertical="center"/>
    </xf>
    <xf numFmtId="0" fontId="2" fillId="0" borderId="3" xfId="1" applyFont="1" applyFill="1" applyBorder="1" applyAlignment="1">
      <alignment vertical="center"/>
    </xf>
    <xf numFmtId="0" fontId="3" fillId="0" borderId="5" xfId="1" applyFont="1" applyFill="1" applyBorder="1" applyAlignment="1">
      <alignment vertical="center"/>
    </xf>
    <xf numFmtId="4" fontId="3" fillId="0" borderId="5" xfId="1" applyNumberFormat="1" applyFont="1" applyFill="1" applyBorder="1" applyAlignment="1">
      <alignment vertical="center"/>
    </xf>
    <xf numFmtId="4" fontId="3" fillId="0" borderId="4" xfId="1" applyNumberFormat="1" applyFont="1" applyFill="1" applyBorder="1" applyAlignment="1">
      <alignment vertical="center"/>
    </xf>
    <xf numFmtId="4" fontId="2" fillId="0" borderId="2" xfId="1" applyNumberFormat="1" applyFont="1" applyFill="1" applyBorder="1" applyAlignment="1">
      <alignment vertical="center"/>
    </xf>
    <xf numFmtId="0" fontId="3" fillId="0" borderId="10" xfId="1" applyFont="1" applyFill="1" applyBorder="1" applyAlignment="1">
      <alignment horizontal="left" vertical="center"/>
    </xf>
    <xf numFmtId="4" fontId="3" fillId="0" borderId="11" xfId="1" applyNumberFormat="1" applyFont="1" applyFill="1" applyBorder="1" applyAlignment="1">
      <alignment vertical="center"/>
    </xf>
    <xf numFmtId="0" fontId="3" fillId="0" borderId="12" xfId="1" applyFont="1" applyFill="1" applyBorder="1" applyAlignment="1">
      <alignment vertical="center"/>
    </xf>
    <xf numFmtId="4" fontId="4" fillId="0" borderId="11" xfId="1" applyNumberFormat="1" applyFont="1" applyFill="1" applyBorder="1" applyAlignment="1">
      <alignment vertical="center"/>
    </xf>
    <xf numFmtId="0" fontId="2" fillId="0" borderId="13" xfId="1" applyFont="1" applyFill="1" applyBorder="1" applyAlignment="1">
      <alignment vertical="center" wrapText="1"/>
    </xf>
    <xf numFmtId="0" fontId="3" fillId="0" borderId="1" xfId="1" applyFont="1" applyFill="1" applyBorder="1" applyAlignment="1">
      <alignment vertical="center"/>
    </xf>
    <xf numFmtId="0" fontId="2" fillId="0" borderId="3" xfId="1" applyFont="1" applyFill="1" applyBorder="1" applyAlignment="1">
      <alignment vertical="center"/>
    </xf>
    <xf numFmtId="4" fontId="2" fillId="0" borderId="4" xfId="1" applyNumberFormat="1" applyFont="1" applyFill="1" applyBorder="1" applyAlignment="1">
      <alignment vertical="center"/>
    </xf>
    <xf numFmtId="4" fontId="3" fillId="0" borderId="5" xfId="1" applyNumberFormat="1" applyFont="1" applyFill="1" applyBorder="1" applyAlignment="1">
      <alignment vertical="center"/>
    </xf>
    <xf numFmtId="4" fontId="3" fillId="0" borderId="6" xfId="1" applyNumberFormat="1" applyFont="1" applyFill="1" applyBorder="1" applyAlignment="1">
      <alignment vertical="center"/>
    </xf>
    <xf numFmtId="0" fontId="3" fillId="0" borderId="7" xfId="1" applyFont="1" applyFill="1" applyBorder="1" applyAlignment="1">
      <alignment vertical="center"/>
    </xf>
    <xf numFmtId="0" fontId="3" fillId="0" borderId="10" xfId="1" applyFont="1" applyFill="1" applyBorder="1" applyAlignment="1">
      <alignment horizontal="left" vertical="center"/>
    </xf>
    <xf numFmtId="4" fontId="3" fillId="0" borderId="11" xfId="1" applyNumberFormat="1" applyFont="1" applyFill="1" applyBorder="1" applyAlignment="1">
      <alignment vertical="center"/>
    </xf>
    <xf numFmtId="4" fontId="2" fillId="0" borderId="3" xfId="1" applyNumberFormat="1" applyFont="1" applyFill="1" applyBorder="1" applyAlignment="1">
      <alignment vertical="center"/>
    </xf>
    <xf numFmtId="4" fontId="4" fillId="0" borderId="6" xfId="1" applyNumberFormat="1" applyFont="1" applyFill="1" applyBorder="1" applyAlignment="1">
      <alignment vertical="center"/>
    </xf>
    <xf numFmtId="4" fontId="4" fillId="0" borderId="11" xfId="1" applyNumberFormat="1" applyFont="1" applyFill="1" applyBorder="1" applyAlignment="1">
      <alignment vertical="center"/>
    </xf>
    <xf numFmtId="4" fontId="3" fillId="2" borderId="11" xfId="0" applyNumberFormat="1" applyFont="1" applyFill="1" applyBorder="1" applyAlignment="1">
      <alignment horizontal="right" vertical="center"/>
    </xf>
    <xf numFmtId="0" fontId="4" fillId="0" borderId="11" xfId="0" applyFont="1" applyFill="1" applyBorder="1" applyAlignment="1">
      <alignment vertical="center"/>
    </xf>
    <xf numFmtId="0" fontId="0" fillId="0" borderId="0" xfId="0"/>
    <xf numFmtId="4" fontId="2" fillId="0" borderId="4" xfId="1" applyNumberFormat="1" applyFont="1" applyFill="1" applyBorder="1" applyAlignment="1">
      <alignment vertical="center"/>
    </xf>
    <xf numFmtId="4" fontId="3" fillId="0" borderId="6" xfId="1" applyNumberFormat="1" applyFont="1" applyFill="1" applyBorder="1" applyAlignment="1">
      <alignment vertical="center"/>
    </xf>
    <xf numFmtId="0" fontId="2" fillId="0" borderId="8" xfId="1" applyFont="1" applyFill="1" applyBorder="1" applyAlignment="1">
      <alignment vertical="center"/>
    </xf>
    <xf numFmtId="4" fontId="2" fillId="0" borderId="8" xfId="1" applyNumberFormat="1" applyFont="1" applyFill="1" applyBorder="1" applyAlignment="1">
      <alignment vertical="center"/>
    </xf>
    <xf numFmtId="0" fontId="2" fillId="0" borderId="9" xfId="1" applyFont="1" applyFill="1" applyBorder="1" applyAlignment="1">
      <alignment vertical="center"/>
    </xf>
    <xf numFmtId="4" fontId="2" fillId="0" borderId="9" xfId="1" applyNumberFormat="1" applyFont="1" applyFill="1" applyBorder="1" applyAlignment="1">
      <alignment vertical="center"/>
    </xf>
    <xf numFmtId="4" fontId="2" fillId="0" borderId="3" xfId="1" applyNumberFormat="1" applyFont="1" applyFill="1" applyBorder="1" applyAlignment="1">
      <alignment vertical="center"/>
    </xf>
    <xf numFmtId="4" fontId="4" fillId="0" borderId="6" xfId="1" applyNumberFormat="1" applyFont="1" applyFill="1" applyBorder="1" applyAlignment="1">
      <alignment vertical="center"/>
    </xf>
    <xf numFmtId="0" fontId="2" fillId="0" borderId="18" xfId="1" applyFont="1" applyFill="1" applyBorder="1" applyAlignment="1">
      <alignment horizontal="center" vertical="top" wrapText="1"/>
    </xf>
    <xf numFmtId="4" fontId="4" fillId="2" borderId="11" xfId="0" applyNumberFormat="1" applyFont="1" applyFill="1" applyBorder="1" applyAlignment="1">
      <alignment horizontal="right" vertical="center"/>
    </xf>
    <xf numFmtId="4" fontId="2" fillId="0" borderId="7" xfId="1" applyNumberFormat="1" applyFont="1" applyFill="1" applyBorder="1" applyAlignment="1">
      <alignment vertical="center"/>
    </xf>
    <xf numFmtId="4" fontId="2" fillId="0" borderId="21" xfId="1" applyNumberFormat="1" applyFont="1" applyFill="1" applyBorder="1" applyAlignment="1">
      <alignment vertical="center"/>
    </xf>
    <xf numFmtId="4" fontId="3" fillId="0" borderId="9" xfId="1" applyNumberFormat="1" applyFont="1" applyFill="1" applyBorder="1" applyAlignment="1">
      <alignment vertical="center"/>
    </xf>
    <xf numFmtId="0" fontId="2" fillId="0" borderId="18" xfId="1" applyFont="1" applyFill="1" applyBorder="1" applyAlignment="1">
      <alignment horizontal="center" wrapText="1"/>
    </xf>
    <xf numFmtId="4" fontId="3" fillId="0" borderId="9" xfId="1" applyNumberFormat="1" applyFont="1" applyFill="1" applyBorder="1" applyAlignment="1"/>
    <xf numFmtId="0" fontId="7" fillId="0" borderId="0" xfId="0" applyFont="1"/>
    <xf numFmtId="4" fontId="2" fillId="0" borderId="5" xfId="1" applyNumberFormat="1" applyFont="1" applyFill="1" applyBorder="1" applyAlignment="1">
      <alignment vertical="center"/>
    </xf>
    <xf numFmtId="4" fontId="2" fillId="0" borderId="22" xfId="1" applyNumberFormat="1" applyFont="1" applyFill="1" applyBorder="1" applyAlignment="1">
      <alignment vertical="center"/>
    </xf>
    <xf numFmtId="4" fontId="2" fillId="0" borderId="23" xfId="1" applyNumberFormat="1" applyFont="1" applyFill="1" applyBorder="1" applyAlignment="1">
      <alignment vertical="center"/>
    </xf>
    <xf numFmtId="164" fontId="3" fillId="0" borderId="11" xfId="1" applyNumberFormat="1" applyFont="1" applyFill="1" applyBorder="1" applyAlignment="1">
      <alignment vertical="center"/>
    </xf>
    <xf numFmtId="164" fontId="3" fillId="2" borderId="11" xfId="0" applyNumberFormat="1" applyFont="1" applyFill="1" applyBorder="1" applyAlignment="1">
      <alignment horizontal="right" vertical="center"/>
    </xf>
    <xf numFmtId="0" fontId="0" fillId="0" borderId="19" xfId="0" applyBorder="1"/>
    <xf numFmtId="0" fontId="3" fillId="0" borderId="24" xfId="1" applyFont="1" applyFill="1" applyBorder="1" applyAlignment="1">
      <alignment vertical="center"/>
    </xf>
    <xf numFmtId="4" fontId="3" fillId="0" borderId="24" xfId="1" applyNumberFormat="1" applyFont="1" applyFill="1" applyBorder="1" applyAlignment="1">
      <alignment vertical="center"/>
    </xf>
    <xf numFmtId="164" fontId="3" fillId="0" borderId="24" xfId="1" applyNumberFormat="1" applyFont="1" applyFill="1" applyBorder="1" applyAlignment="1">
      <alignment vertical="center"/>
    </xf>
    <xf numFmtId="4" fontId="4" fillId="0" borderId="2" xfId="1" applyNumberFormat="1" applyFont="1" applyFill="1" applyBorder="1" applyAlignment="1">
      <alignment vertical="center"/>
    </xf>
    <xf numFmtId="4" fontId="2" fillId="0" borderId="25" xfId="1" applyNumberFormat="1" applyFont="1" applyFill="1" applyBorder="1" applyAlignment="1">
      <alignment vertical="center"/>
    </xf>
    <xf numFmtId="164" fontId="3" fillId="0" borderId="6" xfId="1" applyNumberFormat="1" applyFont="1" applyFill="1" applyBorder="1" applyAlignment="1">
      <alignment vertical="center"/>
    </xf>
    <xf numFmtId="4" fontId="3" fillId="0" borderId="18" xfId="1" applyNumberFormat="1" applyFont="1" applyFill="1" applyBorder="1" applyAlignment="1"/>
    <xf numFmtId="4" fontId="2" fillId="0" borderId="12" xfId="1" applyNumberFormat="1" applyFont="1" applyFill="1" applyBorder="1" applyAlignment="1">
      <alignment vertical="center"/>
    </xf>
    <xf numFmtId="4" fontId="2" fillId="0" borderId="19" xfId="1" applyNumberFormat="1" applyFont="1" applyFill="1" applyBorder="1" applyAlignment="1">
      <alignment vertical="center"/>
    </xf>
    <xf numFmtId="4" fontId="2" fillId="0" borderId="14" xfId="1" applyNumberFormat="1" applyFont="1" applyFill="1" applyBorder="1" applyAlignment="1">
      <alignment vertical="center"/>
    </xf>
    <xf numFmtId="164" fontId="3" fillId="0" borderId="12" xfId="1" applyNumberFormat="1" applyFont="1" applyFill="1" applyBorder="1" applyAlignment="1">
      <alignment vertical="center"/>
    </xf>
    <xf numFmtId="4" fontId="3" fillId="0" borderId="14" xfId="1" applyNumberFormat="1" applyFont="1" applyFill="1" applyBorder="1" applyAlignment="1"/>
    <xf numFmtId="4" fontId="3" fillId="0" borderId="12" xfId="1" applyNumberFormat="1" applyFont="1" applyFill="1" applyBorder="1" applyAlignment="1"/>
    <xf numFmtId="4" fontId="3" fillId="0" borderId="20" xfId="1" applyNumberFormat="1" applyFont="1" applyFill="1" applyBorder="1" applyAlignment="1">
      <alignment vertical="center"/>
    </xf>
    <xf numFmtId="4" fontId="3" fillId="0" borderId="18" xfId="1" applyNumberFormat="1" applyFont="1" applyFill="1" applyBorder="1" applyAlignment="1">
      <alignment vertical="center"/>
    </xf>
    <xf numFmtId="164" fontId="3" fillId="0" borderId="19" xfId="1" applyNumberFormat="1" applyFont="1" applyFill="1" applyBorder="1" applyAlignment="1">
      <alignment vertical="center"/>
    </xf>
    <xf numFmtId="0" fontId="3" fillId="0" borderId="12" xfId="1" applyFont="1" applyFill="1" applyBorder="1" applyAlignment="1"/>
    <xf numFmtId="0" fontId="3" fillId="2" borderId="18" xfId="0" applyFont="1" applyFill="1" applyBorder="1" applyAlignment="1">
      <alignment vertical="center"/>
    </xf>
    <xf numFmtId="0" fontId="2" fillId="0" borderId="17" xfId="1" applyFont="1" applyFill="1" applyBorder="1" applyAlignment="1">
      <alignment horizontal="center" vertical="top" wrapText="1"/>
    </xf>
    <xf numFmtId="0" fontId="2" fillId="0" borderId="18" xfId="1" applyFont="1" applyFill="1" applyBorder="1" applyAlignment="1">
      <alignment horizontal="center" vertical="top" wrapText="1"/>
    </xf>
    <xf numFmtId="0" fontId="2" fillId="0" borderId="16" xfId="1" applyFont="1" applyFill="1" applyBorder="1" applyAlignment="1">
      <alignment horizontal="center" vertical="top" wrapText="1"/>
    </xf>
    <xf numFmtId="0" fontId="2" fillId="0" borderId="17" xfId="1" applyFont="1" applyFill="1" applyBorder="1" applyAlignment="1">
      <alignment horizontal="center" vertical="center" wrapText="1"/>
    </xf>
    <xf numFmtId="0" fontId="2" fillId="0" borderId="18" xfId="1" applyFont="1" applyFill="1" applyBorder="1" applyAlignment="1">
      <alignment horizontal="center" vertical="center" wrapText="1"/>
    </xf>
    <xf numFmtId="0" fontId="2" fillId="0" borderId="16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/>
    </xf>
    <xf numFmtId="0" fontId="3" fillId="0" borderId="15" xfId="1" applyFont="1" applyFill="1" applyBorder="1" applyAlignment="1">
      <alignment horizontal="center" vertical="center"/>
    </xf>
    <xf numFmtId="0" fontId="3" fillId="0" borderId="14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0" fontId="3" fillId="0" borderId="19" xfId="1" applyFont="1" applyFill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 wrapText="1"/>
    </xf>
    <xf numFmtId="0" fontId="3" fillId="0" borderId="19" xfId="1" applyFont="1" applyBorder="1" applyAlignment="1">
      <alignment horizontal="center" vertical="center" wrapText="1"/>
    </xf>
    <xf numFmtId="0" fontId="3" fillId="0" borderId="19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40"/>
  <sheetViews>
    <sheetView tabSelected="1" view="pageBreakPreview" zoomScale="60" zoomScaleNormal="70" workbookViewId="0">
      <selection activeCell="K43" sqref="K43"/>
    </sheetView>
  </sheetViews>
  <sheetFormatPr defaultRowHeight="15" x14ac:dyDescent="0.25"/>
  <cols>
    <col min="2" max="2" width="26.85546875" customWidth="1"/>
    <col min="3" max="5" width="24.28515625" customWidth="1"/>
    <col min="6" max="6" width="24.28515625" style="25" customWidth="1"/>
    <col min="7" max="9" width="24.28515625" customWidth="1"/>
    <col min="10" max="10" width="24.28515625" style="25" customWidth="1"/>
    <col min="11" max="13" width="24.28515625" customWidth="1"/>
    <col min="14" max="14" width="24.28515625" style="25" customWidth="1"/>
  </cols>
  <sheetData>
    <row r="2" spans="1:14" ht="63.75" customHeight="1" x14ac:dyDescent="0.25">
      <c r="A2" s="81" t="s">
        <v>23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ht="16.5" thickBot="1" x14ac:dyDescent="0.3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16.5" thickBot="1" x14ac:dyDescent="0.3">
      <c r="A4" s="71" t="s">
        <v>0</v>
      </c>
      <c r="B4" s="71" t="s">
        <v>1</v>
      </c>
      <c r="C4" s="74">
        <v>2017</v>
      </c>
      <c r="D4" s="75"/>
      <c r="E4" s="75"/>
      <c r="F4" s="76"/>
      <c r="G4" s="74">
        <v>2018</v>
      </c>
      <c r="H4" s="75"/>
      <c r="I4" s="75"/>
      <c r="J4" s="76"/>
      <c r="K4" s="77">
        <v>2019</v>
      </c>
      <c r="L4" s="78"/>
      <c r="M4" s="78"/>
      <c r="N4" s="79"/>
    </row>
    <row r="5" spans="1:14" ht="15" customHeight="1" x14ac:dyDescent="0.25">
      <c r="A5" s="69"/>
      <c r="B5" s="69"/>
      <c r="C5" s="69" t="s">
        <v>17</v>
      </c>
      <c r="D5" s="69" t="s">
        <v>3</v>
      </c>
      <c r="E5" s="69" t="s">
        <v>21</v>
      </c>
      <c r="F5" s="71" t="s">
        <v>20</v>
      </c>
      <c r="G5" s="69" t="s">
        <v>2</v>
      </c>
      <c r="H5" s="71" t="s">
        <v>3</v>
      </c>
      <c r="I5" s="71" t="s">
        <v>22</v>
      </c>
      <c r="J5" s="71" t="s">
        <v>20</v>
      </c>
      <c r="K5" s="71" t="s">
        <v>2</v>
      </c>
      <c r="L5" s="71" t="s">
        <v>3</v>
      </c>
      <c r="M5" s="71" t="s">
        <v>22</v>
      </c>
      <c r="N5" s="71" t="s">
        <v>20</v>
      </c>
    </row>
    <row r="6" spans="1:14" ht="15" customHeight="1" x14ac:dyDescent="0.25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</row>
    <row r="7" spans="1:14" ht="15" customHeight="1" x14ac:dyDescent="0.25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</row>
    <row r="8" spans="1:14" ht="15" customHeight="1" x14ac:dyDescent="0.25">
      <c r="A8" s="69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</row>
    <row r="9" spans="1:14" ht="69" customHeight="1" thickBot="1" x14ac:dyDescent="0.3">
      <c r="A9" s="70"/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</row>
    <row r="10" spans="1:14" ht="16.5" thickBot="1" x14ac:dyDescent="0.3">
      <c r="A10" s="72" t="s">
        <v>4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47"/>
    </row>
    <row r="11" spans="1:14" ht="16.5" thickBot="1" x14ac:dyDescent="0.3">
      <c r="A11" s="68">
        <v>1</v>
      </c>
      <c r="B11" s="9" t="s">
        <v>5</v>
      </c>
      <c r="C11" s="27">
        <f>C12</f>
        <v>300</v>
      </c>
      <c r="D11" s="33"/>
      <c r="E11" s="27">
        <f>E12</f>
        <v>6724752</v>
      </c>
      <c r="F11" s="27"/>
      <c r="G11" s="27">
        <f>G12</f>
        <v>300</v>
      </c>
      <c r="H11" s="27"/>
      <c r="I11" s="27">
        <f>I12</f>
        <v>7094613</v>
      </c>
      <c r="J11" s="27"/>
      <c r="K11" s="27">
        <f>K12</f>
        <v>300</v>
      </c>
      <c r="L11" s="33"/>
      <c r="M11" s="27">
        <f>M12</f>
        <v>7484817</v>
      </c>
      <c r="N11" s="27"/>
    </row>
    <row r="12" spans="1:14" ht="15.75" x14ac:dyDescent="0.25">
      <c r="A12" s="66"/>
      <c r="B12" s="2" t="s">
        <v>6</v>
      </c>
      <c r="C12" s="6">
        <v>300</v>
      </c>
      <c r="D12" s="6">
        <v>22415.84</v>
      </c>
      <c r="E12" s="6">
        <f>C12*D12</f>
        <v>6724752</v>
      </c>
      <c r="F12" s="6"/>
      <c r="G12" s="6">
        <v>300</v>
      </c>
      <c r="H12" s="6">
        <v>23648.71</v>
      </c>
      <c r="I12" s="6">
        <f>G12*H12</f>
        <v>7094613</v>
      </c>
      <c r="J12" s="6"/>
      <c r="K12" s="6">
        <v>300</v>
      </c>
      <c r="L12" s="6">
        <v>24949.39</v>
      </c>
      <c r="M12" s="6">
        <f>K12*L12</f>
        <v>7484817</v>
      </c>
      <c r="N12" s="6"/>
    </row>
    <row r="13" spans="1:14" ht="15.75" x14ac:dyDescent="0.25">
      <c r="A13" s="66"/>
      <c r="B13" s="3" t="s">
        <v>7</v>
      </c>
      <c r="C13" s="4">
        <v>5200</v>
      </c>
      <c r="D13" s="4">
        <v>7663.56</v>
      </c>
      <c r="E13" s="26">
        <f>C13*D13</f>
        <v>39850512</v>
      </c>
      <c r="F13" s="42"/>
      <c r="G13" s="4">
        <v>5200</v>
      </c>
      <c r="H13" s="1">
        <v>8085.06</v>
      </c>
      <c r="I13" s="6">
        <f>G13*H13</f>
        <v>42042312</v>
      </c>
      <c r="J13" s="6"/>
      <c r="K13" s="1">
        <v>5200</v>
      </c>
      <c r="L13" s="1">
        <v>8529.74</v>
      </c>
      <c r="M13" s="6">
        <f>K13*L13</f>
        <v>44354648</v>
      </c>
      <c r="N13" s="6"/>
    </row>
    <row r="14" spans="1:14" ht="16.5" thickBot="1" x14ac:dyDescent="0.3">
      <c r="A14" s="67"/>
      <c r="B14" s="7" t="s">
        <v>8</v>
      </c>
      <c r="C14" s="8">
        <f>C12+C13</f>
        <v>5500</v>
      </c>
      <c r="D14" s="8"/>
      <c r="E14" s="8">
        <f>E12+E13</f>
        <v>46575264</v>
      </c>
      <c r="F14" s="45">
        <f>E14*0.878192707/1000</f>
        <v>40902.057171399647</v>
      </c>
      <c r="G14" s="19">
        <f>G12+G13</f>
        <v>5500</v>
      </c>
      <c r="H14" s="8"/>
      <c r="I14" s="19">
        <f>I12+I13</f>
        <v>49136925</v>
      </c>
      <c r="J14" s="45">
        <v>41498.800000000003</v>
      </c>
      <c r="K14" s="8"/>
      <c r="L14" s="10"/>
      <c r="M14" s="19">
        <f>M12+M13</f>
        <v>51839465</v>
      </c>
      <c r="N14" s="45">
        <f>M14*0.813210997/1000</f>
        <v>42156.423016596607</v>
      </c>
    </row>
    <row r="15" spans="1:14" ht="16.5" thickBot="1" x14ac:dyDescent="0.3">
      <c r="A15" s="72" t="s">
        <v>9</v>
      </c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80"/>
    </row>
    <row r="16" spans="1:14" ht="15.75" x14ac:dyDescent="0.25">
      <c r="A16" s="68">
        <v>2</v>
      </c>
      <c r="B16" s="12" t="s">
        <v>5</v>
      </c>
      <c r="C16" s="16">
        <f>C17+C18</f>
        <v>73.099999999999994</v>
      </c>
      <c r="D16" s="16"/>
      <c r="E16" s="16">
        <f>E17+E18</f>
        <v>4213730</v>
      </c>
      <c r="F16" s="27"/>
      <c r="G16" s="16">
        <f>G17+G18</f>
        <v>73.099999999999994</v>
      </c>
      <c r="H16" s="21"/>
      <c r="I16" s="16">
        <f>I17+I18</f>
        <v>4381370</v>
      </c>
      <c r="J16" s="27"/>
      <c r="K16" s="16">
        <f>K17+K18</f>
        <v>73.099999999999994</v>
      </c>
      <c r="L16" s="21"/>
      <c r="M16" s="16">
        <f>M17+M18</f>
        <v>4511530</v>
      </c>
      <c r="N16" s="27"/>
    </row>
    <row r="17" spans="1:14" ht="15.75" x14ac:dyDescent="0.25">
      <c r="A17" s="66"/>
      <c r="B17" s="13" t="s">
        <v>10</v>
      </c>
      <c r="C17" s="26">
        <v>31</v>
      </c>
      <c r="D17" s="26">
        <v>60690</v>
      </c>
      <c r="E17" s="26">
        <f>C17*D17</f>
        <v>1881390</v>
      </c>
      <c r="F17" s="26"/>
      <c r="G17" s="26">
        <v>31</v>
      </c>
      <c r="H17" s="26">
        <v>63110</v>
      </c>
      <c r="I17" s="26">
        <f>G17*H17</f>
        <v>1956410</v>
      </c>
      <c r="J17" s="26"/>
      <c r="K17" s="26">
        <v>31</v>
      </c>
      <c r="L17" s="26">
        <v>65000</v>
      </c>
      <c r="M17" s="26">
        <f>K17*L17</f>
        <v>2015000</v>
      </c>
      <c r="N17" s="26"/>
    </row>
    <row r="18" spans="1:14" ht="15.75" x14ac:dyDescent="0.25">
      <c r="A18" s="66"/>
      <c r="B18" s="13" t="s">
        <v>11</v>
      </c>
      <c r="C18" s="26">
        <v>42.1</v>
      </c>
      <c r="D18" s="26">
        <v>55400</v>
      </c>
      <c r="E18" s="26">
        <f>C18*D18</f>
        <v>2332340</v>
      </c>
      <c r="F18" s="26"/>
      <c r="G18" s="26">
        <v>42.1</v>
      </c>
      <c r="H18" s="26">
        <v>57600</v>
      </c>
      <c r="I18" s="26">
        <f>G18*H18</f>
        <v>2424960</v>
      </c>
      <c r="J18" s="26"/>
      <c r="K18" s="26">
        <v>42.1</v>
      </c>
      <c r="L18" s="26">
        <v>59300</v>
      </c>
      <c r="M18" s="26">
        <f>K18*L18</f>
        <v>2496530</v>
      </c>
      <c r="N18" s="26"/>
    </row>
    <row r="19" spans="1:14" ht="15.75" x14ac:dyDescent="0.25">
      <c r="A19" s="66"/>
      <c r="B19" s="17" t="s">
        <v>7</v>
      </c>
      <c r="C19" s="15">
        <v>2751.8</v>
      </c>
      <c r="D19" s="15">
        <v>5576.52</v>
      </c>
      <c r="E19" s="26">
        <f>C19*D19</f>
        <v>15345467.736000001</v>
      </c>
      <c r="F19" s="26"/>
      <c r="G19" s="5">
        <v>2751.8</v>
      </c>
      <c r="H19" s="15">
        <v>5800</v>
      </c>
      <c r="I19" s="26">
        <f>G19*H19</f>
        <v>15960440.000000002</v>
      </c>
      <c r="J19" s="26"/>
      <c r="K19" s="5">
        <v>2751.8</v>
      </c>
      <c r="L19" s="15">
        <v>6000</v>
      </c>
      <c r="M19" s="26">
        <f>K19*L19</f>
        <v>16510800.000000002</v>
      </c>
      <c r="N19" s="26"/>
    </row>
    <row r="20" spans="1:14" ht="16.5" thickBot="1" x14ac:dyDescent="0.3">
      <c r="A20" s="67"/>
      <c r="B20" s="18" t="s">
        <v>8</v>
      </c>
      <c r="C20" s="19">
        <f>C17+C18+C19</f>
        <v>2824.9</v>
      </c>
      <c r="D20" s="19"/>
      <c r="E20" s="19">
        <f>SUM(E17:E19)</f>
        <v>19559197.736000001</v>
      </c>
      <c r="F20" s="45">
        <f>E20*0.878192707/1000</f>
        <v>17176.744806526112</v>
      </c>
      <c r="G20" s="19">
        <f>G17+G18+G19</f>
        <v>2824.9</v>
      </c>
      <c r="H20" s="22"/>
      <c r="I20" s="19">
        <f>SUM(I17:I19)</f>
        <v>20341810</v>
      </c>
      <c r="J20" s="45">
        <f>I20*0.844553213/1000</f>
        <v>17179.74099373553</v>
      </c>
      <c r="K20" s="19">
        <f>K17+K18+K19</f>
        <v>2824.9</v>
      </c>
      <c r="L20" s="22"/>
      <c r="M20" s="19">
        <f>SUM(M17:M19)</f>
        <v>21022330</v>
      </c>
      <c r="N20" s="45">
        <f>M20*0.813210997/1000</f>
        <v>17095.589938563011</v>
      </c>
    </row>
    <row r="21" spans="1:14" ht="16.5" thickBot="1" x14ac:dyDescent="0.3">
      <c r="A21" s="72" t="s">
        <v>12</v>
      </c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80"/>
    </row>
    <row r="22" spans="1:14" ht="15.75" x14ac:dyDescent="0.25">
      <c r="A22" s="68">
        <v>3</v>
      </c>
      <c r="B22" s="12" t="s">
        <v>5</v>
      </c>
      <c r="C22" s="16">
        <f>C23+C24</f>
        <v>797</v>
      </c>
      <c r="D22" s="16"/>
      <c r="E22" s="16">
        <f>E23+E24</f>
        <v>14885244.109999999</v>
      </c>
      <c r="F22" s="27"/>
      <c r="G22" s="16">
        <f>G23+G24</f>
        <v>797</v>
      </c>
      <c r="H22" s="21"/>
      <c r="I22" s="16">
        <f>I23+I24</f>
        <v>15510421.319999998</v>
      </c>
      <c r="J22" s="27"/>
      <c r="K22" s="16">
        <f>K23+K24</f>
        <v>797</v>
      </c>
      <c r="L22" s="21"/>
      <c r="M22" s="16">
        <f>M23+M24</f>
        <v>16130840.479999999</v>
      </c>
      <c r="N22" s="27"/>
    </row>
    <row r="23" spans="1:14" ht="15.75" x14ac:dyDescent="0.25">
      <c r="A23" s="66"/>
      <c r="B23" s="13" t="s">
        <v>10</v>
      </c>
      <c r="C23" s="14">
        <v>76</v>
      </c>
      <c r="D23" s="14">
        <v>40000</v>
      </c>
      <c r="E23" s="32">
        <f>C23*D23</f>
        <v>3040000</v>
      </c>
      <c r="F23" s="32"/>
      <c r="G23" s="14">
        <v>76</v>
      </c>
      <c r="H23" s="14">
        <v>41680</v>
      </c>
      <c r="I23" s="32">
        <f>G23*H23</f>
        <v>3167680</v>
      </c>
      <c r="J23" s="32"/>
      <c r="K23" s="14">
        <v>76</v>
      </c>
      <c r="L23" s="14">
        <v>43347.199999999997</v>
      </c>
      <c r="M23" s="32">
        <f>K23*L23</f>
        <v>3294387.1999999997</v>
      </c>
      <c r="N23" s="32"/>
    </row>
    <row r="24" spans="1:14" ht="15.75" x14ac:dyDescent="0.25">
      <c r="A24" s="66"/>
      <c r="B24" s="13" t="s">
        <v>13</v>
      </c>
      <c r="C24" s="14">
        <v>721</v>
      </c>
      <c r="D24" s="14">
        <v>16428.91</v>
      </c>
      <c r="E24" s="32">
        <f>C24*D24</f>
        <v>11845244.109999999</v>
      </c>
      <c r="F24" s="32"/>
      <c r="G24" s="14">
        <v>721</v>
      </c>
      <c r="H24" s="14">
        <v>17118.919999999998</v>
      </c>
      <c r="I24" s="32">
        <f>G24*H24</f>
        <v>12342741.319999998</v>
      </c>
      <c r="J24" s="32"/>
      <c r="K24" s="14">
        <v>721</v>
      </c>
      <c r="L24" s="14">
        <v>17803.68</v>
      </c>
      <c r="M24" s="32">
        <f>K24*L24</f>
        <v>12836453.279999999</v>
      </c>
      <c r="N24" s="32"/>
    </row>
    <row r="25" spans="1:14" ht="15.75" x14ac:dyDescent="0.25">
      <c r="A25" s="66"/>
      <c r="B25" s="13" t="s">
        <v>16</v>
      </c>
      <c r="C25" s="14">
        <v>2138</v>
      </c>
      <c r="D25" s="14">
        <v>1368.6</v>
      </c>
      <c r="E25" s="32">
        <f>C25*D25</f>
        <v>2926066.8</v>
      </c>
      <c r="F25" s="32"/>
      <c r="G25" s="14">
        <v>2138</v>
      </c>
      <c r="H25" s="14">
        <v>1426.08</v>
      </c>
      <c r="I25" s="32">
        <f>G25*H25</f>
        <v>3048959.04</v>
      </c>
      <c r="J25" s="32"/>
      <c r="K25" s="14">
        <v>2138</v>
      </c>
      <c r="L25" s="14">
        <v>1483.12</v>
      </c>
      <c r="M25" s="32">
        <f>K25*L25</f>
        <v>3170910.5599999996</v>
      </c>
      <c r="N25" s="32"/>
    </row>
    <row r="26" spans="1:14" ht="15.75" x14ac:dyDescent="0.25">
      <c r="A26" s="66"/>
      <c r="B26" s="17" t="s">
        <v>14</v>
      </c>
      <c r="C26" s="15">
        <v>3012</v>
      </c>
      <c r="D26" s="15">
        <v>4521.4399999999996</v>
      </c>
      <c r="E26" s="20">
        <f>C26*D26</f>
        <v>13618577.279999999</v>
      </c>
      <c r="F26" s="36"/>
      <c r="G26" s="15">
        <v>3012</v>
      </c>
      <c r="H26" s="15">
        <v>4711.34</v>
      </c>
      <c r="I26" s="20">
        <f>G26*H26</f>
        <v>14190556.08</v>
      </c>
      <c r="J26" s="36"/>
      <c r="K26" s="15">
        <v>3012</v>
      </c>
      <c r="L26" s="15">
        <v>4899.79</v>
      </c>
      <c r="M26" s="20">
        <f>K26*L26</f>
        <v>14758167.48</v>
      </c>
      <c r="N26" s="32"/>
    </row>
    <row r="27" spans="1:14" ht="16.5" thickBot="1" x14ac:dyDescent="0.3">
      <c r="A27" s="67"/>
      <c r="B27" s="18" t="s">
        <v>18</v>
      </c>
      <c r="C27" s="19">
        <f>C23+C24+C26</f>
        <v>3809</v>
      </c>
      <c r="D27" s="19"/>
      <c r="E27" s="19">
        <f>E26+E25+E22</f>
        <v>31429888.189999998</v>
      </c>
      <c r="F27" s="45">
        <f>E27*0.878192707/1000</f>
        <v>27601.498590283427</v>
      </c>
      <c r="G27" s="19">
        <f>G23+G24+G26</f>
        <v>3809</v>
      </c>
      <c r="H27" s="22"/>
      <c r="I27" s="19">
        <f>I22+I25+I26</f>
        <v>32749936.439999998</v>
      </c>
      <c r="J27" s="45">
        <f>I27*0.844553213/1000</f>
        <v>27659.06404594778</v>
      </c>
      <c r="K27" s="19">
        <f>K23+K24+K26</f>
        <v>3809</v>
      </c>
      <c r="L27" s="22"/>
      <c r="M27" s="19">
        <f>M22+M25+M26</f>
        <v>34059918.519999996</v>
      </c>
      <c r="N27" s="45">
        <f>M27*0.813210997/1000</f>
        <v>27697.900297387961</v>
      </c>
    </row>
    <row r="28" spans="1:14" ht="16.5" thickBot="1" x14ac:dyDescent="0.3">
      <c r="A28" s="72" t="s">
        <v>15</v>
      </c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80"/>
    </row>
    <row r="29" spans="1:14" ht="15.75" x14ac:dyDescent="0.25">
      <c r="A29" s="66">
        <v>4</v>
      </c>
      <c r="B29" s="48" t="s">
        <v>5</v>
      </c>
      <c r="C29" s="49">
        <f>C32+C31+C30</f>
        <v>1267.5</v>
      </c>
      <c r="D29" s="1"/>
      <c r="E29" s="1">
        <f>E32+E31+E30</f>
        <v>19538077.049023002</v>
      </c>
      <c r="F29" s="50"/>
      <c r="G29" s="49">
        <f>G32+G31+G30</f>
        <v>1267.5</v>
      </c>
      <c r="H29" s="51"/>
      <c r="I29" s="1">
        <f>I32+I31+I30</f>
        <v>19538077.049023002</v>
      </c>
      <c r="J29" s="50"/>
      <c r="K29" s="49">
        <f>K32+K31+K30</f>
        <v>1267.5</v>
      </c>
      <c r="L29" s="51"/>
      <c r="M29" s="1">
        <f>M32+M31+M30</f>
        <v>19538077.049023002</v>
      </c>
      <c r="N29" s="53"/>
    </row>
    <row r="30" spans="1:14" ht="15.75" x14ac:dyDescent="0.25">
      <c r="A30" s="66"/>
      <c r="B30" s="28" t="s">
        <v>10</v>
      </c>
      <c r="C30" s="29">
        <v>34.4</v>
      </c>
      <c r="D30" s="26">
        <v>60164</v>
      </c>
      <c r="E30" s="32">
        <f>C30*D30</f>
        <v>2069641.5999999999</v>
      </c>
      <c r="F30" s="43"/>
      <c r="G30" s="29">
        <v>34.4</v>
      </c>
      <c r="H30" s="26">
        <v>60164</v>
      </c>
      <c r="I30" s="32">
        <f>G30*H30</f>
        <v>2069641.5999999999</v>
      </c>
      <c r="J30" s="43"/>
      <c r="K30" s="29">
        <v>34.4</v>
      </c>
      <c r="L30" s="26">
        <v>60164</v>
      </c>
      <c r="M30" s="32">
        <f>K30*L30</f>
        <v>2069641.5999999999</v>
      </c>
      <c r="N30" s="52"/>
    </row>
    <row r="31" spans="1:14" ht="15.75" x14ac:dyDescent="0.25">
      <c r="A31" s="66"/>
      <c r="B31" s="28" t="s">
        <v>11</v>
      </c>
      <c r="C31" s="29">
        <v>34.799999999999997</v>
      </c>
      <c r="D31" s="26">
        <v>62478</v>
      </c>
      <c r="E31" s="32">
        <f>C31*D31</f>
        <v>2174234.4</v>
      </c>
      <c r="F31" s="43"/>
      <c r="G31" s="29">
        <v>34.799999999999997</v>
      </c>
      <c r="H31" s="26">
        <v>62478</v>
      </c>
      <c r="I31" s="32">
        <f>G31*H31</f>
        <v>2174234.4</v>
      </c>
      <c r="J31" s="43"/>
      <c r="K31" s="29">
        <v>34.799999999999997</v>
      </c>
      <c r="L31" s="26">
        <v>62478</v>
      </c>
      <c r="M31" s="32">
        <f>K31*L31</f>
        <v>2174234.4</v>
      </c>
      <c r="N31" s="32"/>
    </row>
    <row r="32" spans="1:14" ht="16.5" thickBot="1" x14ac:dyDescent="0.3">
      <c r="A32" s="67"/>
      <c r="B32" s="30" t="s">
        <v>6</v>
      </c>
      <c r="C32" s="31">
        <v>1198.3</v>
      </c>
      <c r="D32" s="42">
        <v>12763.248810000001</v>
      </c>
      <c r="E32" s="36">
        <f>C32*D32</f>
        <v>15294201.049023001</v>
      </c>
      <c r="F32" s="44"/>
      <c r="G32" s="37">
        <v>1198.3</v>
      </c>
      <c r="H32" s="42">
        <v>12763.248810000001</v>
      </c>
      <c r="I32" s="36">
        <f>G32*H32</f>
        <v>15294201.049023001</v>
      </c>
      <c r="J32" s="44"/>
      <c r="K32" s="37">
        <v>1198.3</v>
      </c>
      <c r="L32" s="42">
        <v>12763.248810000001</v>
      </c>
      <c r="M32" s="36">
        <f>K32*L32</f>
        <v>15294201.049023001</v>
      </c>
      <c r="N32" s="36"/>
    </row>
    <row r="33" spans="1:14" s="25" customFormat="1" ht="16.5" thickBot="1" x14ac:dyDescent="0.3">
      <c r="A33" s="34"/>
      <c r="B33" s="18" t="s">
        <v>8</v>
      </c>
      <c r="C33" s="38">
        <f>C29</f>
        <v>1267.5</v>
      </c>
      <c r="D33" s="55"/>
      <c r="E33" s="56"/>
      <c r="F33" s="58">
        <f>E29*0.878192707/1000</f>
        <v>17158.196773256081</v>
      </c>
      <c r="G33" s="57"/>
      <c r="H33" s="55"/>
      <c r="I33" s="56"/>
      <c r="J33" s="63">
        <f>I29*0.844553213/1000</f>
        <v>16500.945747593934</v>
      </c>
      <c r="K33" s="56"/>
      <c r="L33" s="55"/>
      <c r="M33" s="56"/>
      <c r="N33" s="63">
        <f>M29*0.813210997/1000</f>
        <v>15888.579116498813</v>
      </c>
    </row>
    <row r="34" spans="1:14" s="25" customFormat="1" ht="22.5" customHeight="1" thickBot="1" x14ac:dyDescent="0.3">
      <c r="A34" s="39"/>
      <c r="B34" s="64" t="s">
        <v>5</v>
      </c>
      <c r="C34" s="40">
        <f>C11+C16+C22+C29</f>
        <v>2437.6</v>
      </c>
      <c r="D34" s="54"/>
      <c r="E34" s="60">
        <f>E11+E16+E22+E29</f>
        <v>45361803.159023002</v>
      </c>
      <c r="F34" s="60"/>
      <c r="G34" s="59">
        <f>G11+G16+G22+G29</f>
        <v>2437.6</v>
      </c>
      <c r="H34" s="60"/>
      <c r="I34" s="60">
        <f>I11+I16+I22+I29</f>
        <v>46524481.369023003</v>
      </c>
      <c r="J34" s="60"/>
      <c r="K34" s="59">
        <f>K11+K16+K22+K29</f>
        <v>2437.6</v>
      </c>
      <c r="L34" s="60"/>
      <c r="M34" s="60">
        <f>M11+M16+M22+M29</f>
        <v>47665264.529022999</v>
      </c>
      <c r="N34" s="60"/>
    </row>
    <row r="35" spans="1:14" s="25" customFormat="1" ht="16.5" thickBot="1" x14ac:dyDescent="0.3">
      <c r="A35" s="34"/>
      <c r="B35" s="9" t="s">
        <v>16</v>
      </c>
      <c r="C35" s="38">
        <f>C25</f>
        <v>2138</v>
      </c>
      <c r="D35" s="19"/>
      <c r="E35" s="61">
        <f>E25</f>
        <v>2926066.8</v>
      </c>
      <c r="F35" s="61"/>
      <c r="G35" s="38">
        <f>G25</f>
        <v>2138</v>
      </c>
      <c r="H35" s="19"/>
      <c r="I35" s="61">
        <f>I25</f>
        <v>3048959.04</v>
      </c>
      <c r="J35" s="61"/>
      <c r="K35" s="38">
        <f>K25</f>
        <v>2138</v>
      </c>
      <c r="L35" s="19"/>
      <c r="M35" s="61">
        <f>M25</f>
        <v>3170910.5599999996</v>
      </c>
      <c r="N35" s="62"/>
    </row>
    <row r="36" spans="1:14" s="25" customFormat="1" ht="16.5" thickBot="1" x14ac:dyDescent="0.3">
      <c r="A36" s="34"/>
      <c r="B36" s="9" t="s">
        <v>14</v>
      </c>
      <c r="C36" s="38">
        <f>C13+C19+C26</f>
        <v>10963.8</v>
      </c>
      <c r="D36" s="19"/>
      <c r="E36" s="38">
        <f>E13+E19+E26</f>
        <v>68814557.016000003</v>
      </c>
      <c r="F36" s="38"/>
      <c r="G36" s="38">
        <f>G13+G19+G26</f>
        <v>10963.8</v>
      </c>
      <c r="H36" s="19"/>
      <c r="I36" s="38">
        <f>I13+I19+I26</f>
        <v>72193308.079999998</v>
      </c>
      <c r="J36" s="38"/>
      <c r="K36" s="38">
        <f>K13+K19+K26</f>
        <v>10963.8</v>
      </c>
      <c r="L36" s="19"/>
      <c r="M36" s="38">
        <f>M13+M19+M26</f>
        <v>75623615.480000004</v>
      </c>
      <c r="N36" s="19"/>
    </row>
    <row r="37" spans="1:14" ht="16.5" thickBot="1" x14ac:dyDescent="0.3">
      <c r="A37" s="24"/>
      <c r="B37" s="65" t="s">
        <v>19</v>
      </c>
      <c r="C37" s="23">
        <f>C34+C36</f>
        <v>13401.4</v>
      </c>
      <c r="D37" s="23"/>
      <c r="E37" s="23">
        <f>E34+E35+E36</f>
        <v>117102426.975023</v>
      </c>
      <c r="F37" s="46">
        <f>F14+F20+F27+F33</f>
        <v>102838.49734146526</v>
      </c>
      <c r="G37" s="23">
        <f>G34+G36</f>
        <v>13401.4</v>
      </c>
      <c r="H37" s="35"/>
      <c r="I37" s="23">
        <f>I34+I35+I36</f>
        <v>121766748.489023</v>
      </c>
      <c r="J37" s="46">
        <v>102838.5</v>
      </c>
      <c r="K37" s="23">
        <f>K34+K36</f>
        <v>13401.4</v>
      </c>
      <c r="L37" s="35"/>
      <c r="M37" s="23">
        <f>M34+M35+M36</f>
        <v>126459790.56902301</v>
      </c>
      <c r="N37" s="46">
        <f>N14+N20+N27+N33</f>
        <v>102838.49236904641</v>
      </c>
    </row>
    <row r="40" spans="1:14" ht="20.25" x14ac:dyDescent="0.3">
      <c r="B40" s="41" t="s">
        <v>24</v>
      </c>
      <c r="C40" s="41"/>
      <c r="D40" s="41"/>
      <c r="E40" s="41"/>
      <c r="F40" s="41"/>
      <c r="G40" s="41"/>
      <c r="I40" s="41" t="s">
        <v>25</v>
      </c>
      <c r="J40" s="41"/>
    </row>
  </sheetData>
  <mergeCells count="26">
    <mergeCell ref="A15:N15"/>
    <mergeCell ref="A21:N21"/>
    <mergeCell ref="A28:N28"/>
    <mergeCell ref="A2:N2"/>
    <mergeCell ref="N5:N9"/>
    <mergeCell ref="A22:A27"/>
    <mergeCell ref="I5:I9"/>
    <mergeCell ref="L5:L9"/>
    <mergeCell ref="H5:H9"/>
    <mergeCell ref="M5:M9"/>
    <mergeCell ref="A29:A32"/>
    <mergeCell ref="A16:A20"/>
    <mergeCell ref="A11:A14"/>
    <mergeCell ref="G5:G9"/>
    <mergeCell ref="C5:C9"/>
    <mergeCell ref="E5:E9"/>
    <mergeCell ref="A4:A9"/>
    <mergeCell ref="D5:D9"/>
    <mergeCell ref="A10:M10"/>
    <mergeCell ref="K5:K9"/>
    <mergeCell ref="F5:F9"/>
    <mergeCell ref="J5:J9"/>
    <mergeCell ref="B4:B9"/>
    <mergeCell ref="C4:F4"/>
    <mergeCell ref="G4:J4"/>
    <mergeCell ref="K4:N4"/>
  </mergeCells>
  <phoneticPr fontId="6" type="noConversion"/>
  <pageMargins left="0.31496062992125984" right="0.31496062992125984" top="0.74803149606299213" bottom="0.15748031496062992" header="0.31496062992125984" footer="0.31496062992125984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Administration of Irkutsk region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В. Седова</dc:creator>
  <cp:lastModifiedBy>Щеколкова Е.И.</cp:lastModifiedBy>
  <cp:lastPrinted>2016-11-07T02:19:07Z</cp:lastPrinted>
  <dcterms:created xsi:type="dcterms:W3CDTF">2015-09-01T05:02:45Z</dcterms:created>
  <dcterms:modified xsi:type="dcterms:W3CDTF">2016-11-14T07:41:25Z</dcterms:modified>
</cp:coreProperties>
</file>