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5326" windowWidth="11550" windowHeight="10740" activeTab="1"/>
  </bookViews>
  <sheets>
    <sheet name="исполн" sheetId="1" r:id="rId1"/>
    <sheet name="ожидаемое" sheetId="2" r:id="rId2"/>
  </sheets>
  <definedNames>
    <definedName name="_xlnm._FilterDatabase" localSheetId="0" hidden="1">'исполн'!$A$4:$E$199</definedName>
    <definedName name="_xlnm._FilterDatabase" localSheetId="1" hidden="1">'ожидаемое'!$A$4:$E$194</definedName>
    <definedName name="Z_0224AB01_58A2_4204_BCAC_E486514FD558_.wvu.FilterData" localSheetId="0" hidden="1">'исполн'!$A$4:$E$80</definedName>
    <definedName name="Z_0224AB01_58A2_4204_BCAC_E486514FD558_.wvu.FilterData" localSheetId="1" hidden="1">'ожидаемое'!$A$4:$E$67</definedName>
    <definedName name="Z_02557F4A_F5AD_4132_8198_E64811910D2A_.wvu.FilterData" localSheetId="0" hidden="1">'исполн'!$A$4:$E$192</definedName>
    <definedName name="Z_02557F4A_F5AD_4132_8198_E64811910D2A_.wvu.FilterData" localSheetId="1" hidden="1">'ожидаемое'!$A$4:$E$186</definedName>
    <definedName name="Z_07709371_38A6_4D9A_B508_C31655D8D27C_.wvu.FilterData" localSheetId="0" hidden="1">'исполн'!$A$4:$E$193</definedName>
    <definedName name="Z_07709371_38A6_4D9A_B508_C31655D8D27C_.wvu.FilterData" localSheetId="1" hidden="1">'ожидаемое'!$A$4:$E$186</definedName>
    <definedName name="Z_07C1592F_64F7_48AF_957C_0E7DB0E882C1_.wvu.FilterData" localSheetId="0" hidden="1">'исполн'!$A$4:$E$192</definedName>
    <definedName name="Z_07C1592F_64F7_48AF_957C_0E7DB0E882C1_.wvu.FilterData" localSheetId="1" hidden="1">'ожидаемое'!$A$4:$E$186</definedName>
    <definedName name="Z_0B157CE4_0532_433A_902A_28973AF4B0E2_.wvu.FilterData" localSheetId="0" hidden="1">'исполн'!$A$4:$E$199</definedName>
    <definedName name="Z_0B157CE4_0532_433A_902A_28973AF4B0E2_.wvu.FilterData" localSheetId="1" hidden="1">'ожидаемое'!$A$4:$E$194</definedName>
    <definedName name="Z_0D7027A6_552F_481F_A330_53F5FCCAD6E7_.wvu.FilterData" localSheetId="0" hidden="1">'исполн'!$A$4:$E$199</definedName>
    <definedName name="Z_0D7027A6_552F_481F_A330_53F5FCCAD6E7_.wvu.FilterData" localSheetId="1" hidden="1">'ожидаемое'!$A$4:$E$194</definedName>
    <definedName name="Z_0D7027A6_552F_481F_A330_53F5FCCAD6E7_.wvu.PrintArea" localSheetId="0" hidden="1">'исполн'!$A$1:$E$218</definedName>
    <definedName name="Z_0D7027A6_552F_481F_A330_53F5FCCAD6E7_.wvu.PrintArea" localSheetId="1" hidden="1">'ожидаемое'!$A$1:$E$205</definedName>
    <definedName name="Z_0D7027A6_552F_481F_A330_53F5FCCAD6E7_.wvu.PrintTitles" localSheetId="0" hidden="1">'исполн'!$4:$4</definedName>
    <definedName name="Z_0D7027A6_552F_481F_A330_53F5FCCAD6E7_.wvu.PrintTitles" localSheetId="1" hidden="1">'ожидаемое'!$4:$4</definedName>
    <definedName name="Z_0D7027A6_552F_481F_A330_53F5FCCAD6E7_.wvu.Rows" localSheetId="0" hidden="1">'исполн'!#REF!</definedName>
    <definedName name="Z_0D7027A6_552F_481F_A330_53F5FCCAD6E7_.wvu.Rows" localSheetId="1" hidden="1">'ожидаемое'!#REF!</definedName>
    <definedName name="Z_0DEE54E0_1466_4237_86AF_AD7C5C225E4D_.wvu.FilterData" localSheetId="1" hidden="1">'ожидаемое'!$A$4:$E$186</definedName>
    <definedName name="Z_109517B7_5CA3_45DB_9A4A_EC34D678C613_.wvu.FilterData" localSheetId="0" hidden="1">'исполн'!$A$4:$E$194</definedName>
    <definedName name="Z_109517B7_5CA3_45DB_9A4A_EC34D678C613_.wvu.FilterData" localSheetId="1" hidden="1">'ожидаемое'!$A$4:$E$191</definedName>
    <definedName name="Z_109517B7_5CA3_45DB_9A4A_EC34D678C613_.wvu.Rows" localSheetId="0" hidden="1">'исполн'!#REF!,'исполн'!#REF!,'исполн'!#REF!,'исполн'!#REF!,'исполн'!#REF!</definedName>
    <definedName name="Z_109517B7_5CA3_45DB_9A4A_EC34D678C613_.wvu.Rows" localSheetId="1" hidden="1">'ожидаемое'!$24:$24,'ожидаемое'!#REF!,'ожидаемое'!#REF!,'ожидаемое'!$42:$42,'ожидаемое'!#REF!,'ожидаемое'!$53:$53,'ожидаемое'!$58:$58,'ожидаемое'!#REF!,'ожидаемое'!#REF!,'ожидаемое'!#REF!</definedName>
    <definedName name="Z_15652A2D_78C0_4B6F_A6E4_9E58EE796A0B_.wvu.FilterData" localSheetId="1" hidden="1">'ожидаемое'!$A$4:$E$186</definedName>
    <definedName name="Z_16478C93_9FE4_4135_8A59_D1D0A5C89A03_.wvu.FilterData" localSheetId="0" hidden="1">'исполн'!$A$4:$E$80</definedName>
    <definedName name="Z_16478C93_9FE4_4135_8A59_D1D0A5C89A03_.wvu.FilterData" localSheetId="1" hidden="1">'ожидаемое'!$A$4:$E$67</definedName>
    <definedName name="Z_16478C93_9FE4_4135_8A59_D1D0A5C89A03_.wvu.PrintArea" localSheetId="1" hidden="1">'ожидаемое'!$A$1:$E$67</definedName>
    <definedName name="Z_16478C93_9FE4_4135_8A59_D1D0A5C89A03_.wvu.PrintTitles" localSheetId="1" hidden="1">'ожидаемое'!$3:$4</definedName>
    <definedName name="Z_17A213B7_ACBE_4D58_8468_716AC0BA73D7_.wvu.FilterData" localSheetId="0" hidden="1">'исполн'!$A$4:$E$192</definedName>
    <definedName name="Z_17A213B7_ACBE_4D58_8468_716AC0BA73D7_.wvu.FilterData" localSheetId="1" hidden="1">'ожидаемое'!$A$4:$E$186</definedName>
    <definedName name="Z_17B02BFB_7A98_436C_AC12_521528852B0D_.wvu.FilterData" localSheetId="0" hidden="1">'исполн'!$A$4:$E$192</definedName>
    <definedName name="Z_17B02BFB_7A98_436C_AC12_521528852B0D_.wvu.FilterData" localSheetId="1" hidden="1">'ожидаемое'!$A$4:$E$186</definedName>
    <definedName name="Z_1B90EDC8_47E9_4F39_A365_E65BAC5DFE49_.wvu.FilterData" localSheetId="1" hidden="1">'ожидаемое'!$A$4:$E$186</definedName>
    <definedName name="Z_1CBB1A71_A8B4_4B71_9134_C2173DBD7251_.wvu.FilterData" localSheetId="1" hidden="1">'ожидаемое'!$A$4:$E$186</definedName>
    <definedName name="Z_1CE11D44_1E12_48BC_BD40_9C7E5A837A81_.wvu.FilterData" localSheetId="0" hidden="1">'исполн'!$A$4:$E$80</definedName>
    <definedName name="Z_1CE11D44_1E12_48BC_BD40_9C7E5A837A81_.wvu.FilterData" localSheetId="1" hidden="1">'ожидаемое'!$A$4:$E$67</definedName>
    <definedName name="Z_226C2589_169F_421D_A948_1F09E67387A1_.wvu.FilterData" localSheetId="1" hidden="1">'ожидаемое'!$A$4:$E$186</definedName>
    <definedName name="Z_247E09BE_BDC8_48FC_A716_FA945C75CABA_.wvu.FilterData" localSheetId="0" hidden="1">'исполн'!$A$4:$E$4</definedName>
    <definedName name="Z_26422E13_4D2E_4A3D_A68F_F147C801617B_.wvu.FilterData" localSheetId="0" hidden="1">'исполн'!$A$4:$E$194</definedName>
    <definedName name="Z_26422E13_4D2E_4A3D_A68F_F147C801617B_.wvu.FilterData" localSheetId="1" hidden="1">'ожидаемое'!$A$4:$E$191</definedName>
    <definedName name="Z_26BAE8E3_7712_4CAF_AE2C_8BE486045C71_.wvu.FilterData" localSheetId="1" hidden="1">'ожидаемое'!$A$4:$E$67</definedName>
    <definedName name="Z_286AEABD_89B7_4DB0_AD0C_A403A6287045_.wvu.FilterData" localSheetId="1" hidden="1">'ожидаемое'!$A$4:$E$186</definedName>
    <definedName name="Z_29F181D9_8B87_456A_A146_FEBF8CD4EC53_.wvu.FilterData" localSheetId="1" hidden="1">'ожидаемое'!$A$4:$D$49</definedName>
    <definedName name="Z_2B3E5FD7_B351_4E92_94DC_24306E9FB722_.wvu.FilterData" localSheetId="0" hidden="1">'исполн'!$A$4:$E$80</definedName>
    <definedName name="Z_2B3E5FD7_B351_4E92_94DC_24306E9FB722_.wvu.FilterData" localSheetId="1" hidden="1">'ожидаемое'!$A$4:$E$67</definedName>
    <definedName name="Z_2CA3C242_35E0_46DA_B639_59EF35BDF3C7_.wvu.FilterData" localSheetId="0" hidden="1">'исполн'!$A$4:$E$192</definedName>
    <definedName name="Z_2CA3C242_35E0_46DA_B639_59EF35BDF3C7_.wvu.FilterData" localSheetId="1" hidden="1">'ожидаемое'!$A$4:$E$186</definedName>
    <definedName name="Z_2D6C6319_A085_4C25_A29B_10F4ED706010_.wvu.FilterData" localSheetId="0" hidden="1">'исполн'!$A$4:$E$4</definedName>
    <definedName name="Z_2E90A4CF_FD98_4A7D_9F95_E68F51722ACE_.wvu.FilterData" localSheetId="0" hidden="1">'исполн'!$A$4:$E$4</definedName>
    <definedName name="Z_2E90A4CF_FD98_4A7D_9F95_E68F51722ACE_.wvu.FilterData" localSheetId="1" hidden="1">'ожидаемое'!$A$4:$E$67</definedName>
    <definedName name="Z_32207435_A0A9_403C_A8FE_D7EA94053274_.wvu.FilterData" localSheetId="1" hidden="1">'ожидаемое'!$A$4:$E$67</definedName>
    <definedName name="Z_369381D8_E7BC_4372_9368_EB782D53C07D_.wvu.FilterData" localSheetId="0" hidden="1">'исполн'!$A$4:$E$195</definedName>
    <definedName name="Z_369381D8_E7BC_4372_9368_EB782D53C07D_.wvu.FilterData" localSheetId="1" hidden="1">'ожидаемое'!$A$4:$E$194</definedName>
    <definedName name="Z_39617577_4CC6_4B68_ACB8_F7C204CCE31B_.wvu.FilterData" localSheetId="0" hidden="1">'исполн'!$A$4:$E$192</definedName>
    <definedName name="Z_3E6B5CA2_A344_4478_B628_730C36C3FDBF_.wvu.FilterData" localSheetId="0" hidden="1">'исполн'!$A$4:$E$80</definedName>
    <definedName name="Z_3E6B5CA2_A344_4478_B628_730C36C3FDBF_.wvu.FilterData" localSheetId="1" hidden="1">'ожидаемое'!$A$4:$E$67</definedName>
    <definedName name="Z_431935AD_1099_4A5A_9E35_6C75BC2F4BBB_.wvu.FilterData" localSheetId="0" hidden="1">'исполн'!$A$4:$E$192</definedName>
    <definedName name="Z_431935AD_1099_4A5A_9E35_6C75BC2F4BBB_.wvu.FilterData" localSheetId="1" hidden="1">'ожидаемое'!$A$4:$E$186</definedName>
    <definedName name="Z_44B983E1_9E0A_40E4_88D2_4090FF879D37_.wvu.FilterData" localSheetId="0" hidden="1">'исполн'!$A$4:$E$192</definedName>
    <definedName name="Z_44B983E1_9E0A_40E4_88D2_4090FF879D37_.wvu.FilterData" localSheetId="1" hidden="1">'ожидаемое'!$A$4:$E$186</definedName>
    <definedName name="Z_44E9E8D2_8821_4165_BBF9_802020D40815_.wvu.FilterData" localSheetId="0" hidden="1">'исполн'!$A$4:$E$80</definedName>
    <definedName name="Z_44E9E8D2_8821_4165_BBF9_802020D40815_.wvu.FilterData" localSheetId="1" hidden="1">'ожидаемое'!$A$4:$E$67</definedName>
    <definedName name="Z_45E047A4_9BEF_4CE0_9019_1682C90953A3_.wvu.FilterData" localSheetId="0" hidden="1">'исполн'!$A$4:$E$80</definedName>
    <definedName name="Z_45E047A4_9BEF_4CE0_9019_1682C90953A3_.wvu.FilterData" localSheetId="1" hidden="1">'ожидаемое'!$A$4:$E$67</definedName>
    <definedName name="Z_46A45F4B_8B24_4D8C_9233_C8DAE3047A58_.wvu.FilterData" localSheetId="1" hidden="1">'ожидаемое'!$A$4:$D$49</definedName>
    <definedName name="Z_46A45F4B_8B24_4D8C_9233_C8DAE3047A58_.wvu.PrintTitles" localSheetId="0" hidden="1">'исполн'!$3:$4</definedName>
    <definedName name="Z_46A45F4B_8B24_4D8C_9233_C8DAE3047A58_.wvu.PrintTitles" localSheetId="1" hidden="1">'ожидаемое'!$3:$4</definedName>
    <definedName name="Z_540F8D2C_1F8D_46C0_A39F_E044F1EA8731_.wvu.FilterData" localSheetId="0" hidden="1">'исполн'!$A$4:$E$80</definedName>
    <definedName name="Z_540F8D2C_1F8D_46C0_A39F_E044F1EA8731_.wvu.FilterData" localSheetId="1" hidden="1">'ожидаемое'!$A$4:$E$67</definedName>
    <definedName name="Z_58BFB70A_476B_4DB4_A57A_7586416FC192_.wvu.FilterData" localSheetId="0" hidden="1">'исполн'!$A$4:$E$80</definedName>
    <definedName name="Z_58BFB70A_476B_4DB4_A57A_7586416FC192_.wvu.FilterData" localSheetId="1" hidden="1">'ожидаемое'!$A$4:$E$67</definedName>
    <definedName name="Z_58BFB70A_476B_4DB4_A57A_7586416FC192_.wvu.PrintArea" localSheetId="0" hidden="1">'исполн'!$A$1:$E$80</definedName>
    <definedName name="Z_58BFB70A_476B_4DB4_A57A_7586416FC192_.wvu.PrintArea" localSheetId="1" hidden="1">'ожидаемое'!$A$1:$E$67</definedName>
    <definedName name="Z_58BFB70A_476B_4DB4_A57A_7586416FC192_.wvu.PrintTitles" localSheetId="0" hidden="1">'исполн'!$3:$4</definedName>
    <definedName name="Z_58BFB70A_476B_4DB4_A57A_7586416FC192_.wvu.PrintTitles" localSheetId="1" hidden="1">'ожидаемое'!$3:$4</definedName>
    <definedName name="Z_58BFB70A_476B_4DB4_A57A_7586416FC192_.wvu.Rows" localSheetId="0" hidden="1">'исполн'!#REF!,'исполн'!#REF!</definedName>
    <definedName name="Z_5CEB1882_4064_4733_A34E_D24B026BEEE9_.wvu.FilterData" localSheetId="0" hidden="1">'исполн'!$A$4:$E$192</definedName>
    <definedName name="Z_5CEB1882_4064_4733_A34E_D24B026BEEE9_.wvu.FilterData" localSheetId="1" hidden="1">'ожидаемое'!$A$4:$E$186</definedName>
    <definedName name="Z_5F0A1064_8344_4A23_A930_71009FF5C59C_.wvu.FilterData" localSheetId="0" hidden="1">'исполн'!$A$4:$E$4</definedName>
    <definedName name="Z_5F0A1064_8344_4A23_A930_71009FF5C59C_.wvu.FilterData" localSheetId="1" hidden="1">'ожидаемое'!$A$4:$E$4</definedName>
    <definedName name="Z_6096697B_33AD_451E_AB27_3D1E0A72EAB0_.wvu.FilterData" localSheetId="0" hidden="1">'исполн'!$A$4:$E$194</definedName>
    <definedName name="Z_6096697B_33AD_451E_AB27_3D1E0A72EAB0_.wvu.FilterData" localSheetId="1" hidden="1">'ожидаемое'!$A$4:$E$191</definedName>
    <definedName name="Z_6096697B_33AD_451E_AB27_3D1E0A72EAB0_.wvu.PrintArea" localSheetId="0" hidden="1">'исполн'!$A$1:$E$244</definedName>
    <definedName name="Z_6096697B_33AD_451E_AB27_3D1E0A72EAB0_.wvu.PrintArea" localSheetId="1" hidden="1">'ожидаемое'!$A$1:$E$250</definedName>
    <definedName name="Z_6096697B_33AD_451E_AB27_3D1E0A72EAB0_.wvu.PrintTitles" localSheetId="0" hidden="1">'исполн'!$4:$4</definedName>
    <definedName name="Z_6096697B_33AD_451E_AB27_3D1E0A72EAB0_.wvu.PrintTitles" localSheetId="1" hidden="1">'ожидаемое'!$4:$4</definedName>
    <definedName name="Z_614D5F05_85A6_4736_8757_13E4B69329A4_.wvu.FilterData" localSheetId="1" hidden="1">'ожидаемое'!$A$4:$E$186</definedName>
    <definedName name="Z_6366C86F_4581_4D20_BA80_E1D1A9F7A0D7_.wvu.FilterData" localSheetId="0" hidden="1">'исполн'!$A$4:$E$192</definedName>
    <definedName name="Z_6366C86F_4581_4D20_BA80_E1D1A9F7A0D7_.wvu.FilterData" localSheetId="1" hidden="1">'ожидаемое'!$A$4:$E$186</definedName>
    <definedName name="Z_64268809_83EF_4CC1_8D66_D9D5F0CF1078_.wvu.FilterData" localSheetId="0" hidden="1">'исполн'!$A$4:$E$80</definedName>
    <definedName name="Z_64268809_83EF_4CC1_8D66_D9D5F0CF1078_.wvu.FilterData" localSheetId="1" hidden="1">'ожидаемое'!$A$4:$E$67</definedName>
    <definedName name="Z_64E43C39_DF5A_426D_8EB2_17C2FC65BC93_.wvu.FilterData" localSheetId="0" hidden="1">'исполн'!$A$4:$E$4</definedName>
    <definedName name="Z_66312D13_4FC4_416C_BC15_D1BDD87DF3E2_.wvu.FilterData" localSheetId="0" hidden="1">'исполн'!$A$4:$E$80</definedName>
    <definedName name="Z_66312D13_4FC4_416C_BC15_D1BDD87DF3E2_.wvu.FilterData" localSheetId="1" hidden="1">'ожидаемое'!$A$4:$E$67</definedName>
    <definedName name="Z_69165916_E4C6_4B12_B11F_BCB02E59B40E_.wvu.FilterData" localSheetId="0" hidden="1">'исполн'!$A$4:$E$192</definedName>
    <definedName name="Z_69165916_E4C6_4B12_B11F_BCB02E59B40E_.wvu.FilterData" localSheetId="1" hidden="1">'ожидаемое'!$A$4:$E$186</definedName>
    <definedName name="Z_6AB101D6_4693_4719_AD13_E2D9DF9E1D50_.wvu.FilterData" localSheetId="0" hidden="1">'исполн'!$A$4:$E$199</definedName>
    <definedName name="Z_6AB101D6_4693_4719_AD13_E2D9DF9E1D50_.wvu.FilterData" localSheetId="1" hidden="1">'ожидаемое'!$A$4:$E$194</definedName>
    <definedName name="Z_73346596_EAE8_4257_9CAB_741D0B7E5DDD_.wvu.Rows" localSheetId="0" hidden="1">'исполн'!#REF!</definedName>
    <definedName name="Z_7486DE24_B19B_41FE_B1C1_90452FEC1BA2_.wvu.FilterData" localSheetId="1" hidden="1">'ожидаемое'!$A$4:$E$67</definedName>
    <definedName name="Z_75A0FA5E_22DC_417B_8A47_38010DFDF467_.wvu.FilterData" localSheetId="0" hidden="1">'исполн'!$A$4:$E$192</definedName>
    <definedName name="Z_75A0FA5E_22DC_417B_8A47_38010DFDF467_.wvu.FilterData" localSheetId="1" hidden="1">'ожидаемое'!$A$4:$E$186</definedName>
    <definedName name="Z_75E89878_C869_42CB_8DC6_5E1C5E8B3822_.wvu.FilterData" localSheetId="0" hidden="1">'исполн'!$A$4:$E$192</definedName>
    <definedName name="Z_7734D537_9FE6_4048_B5D9_201142119816_.wvu.FilterData" localSheetId="1" hidden="1">'ожидаемое'!$A$4:$E$67</definedName>
    <definedName name="Z_79436740_DAAD_4059_8C9D_4894A1132B7B_.wvu.FilterData" localSheetId="1" hidden="1">'ожидаемое'!$A$4:$E$186</definedName>
    <definedName name="Z_79E0ED21_5418_46FD_9F5E_0093B64EA96F_.wvu.FilterData" localSheetId="0" hidden="1">'исполн'!$A$4:$E$199</definedName>
    <definedName name="Z_7D3B46FA_79AF_4BB2_9668_EE62FBCB2B75_.wvu.FilterData" localSheetId="0" hidden="1">'исполн'!$A$4:$E$4</definedName>
    <definedName name="Z_80A828EE_91F5_4720_8370_7BDA098D066B_.wvu.FilterData" localSheetId="0" hidden="1">'исполн'!$A$4:$E$192</definedName>
    <definedName name="Z_80A828EE_91F5_4720_8370_7BDA098D066B_.wvu.FilterData" localSheetId="1" hidden="1">'ожидаемое'!$A$4:$E$186</definedName>
    <definedName name="Z_80A828EE_91F5_4720_8370_7BDA098D066B_.wvu.PrintArea" localSheetId="0" hidden="1">'исполн'!$A$1:$E$232</definedName>
    <definedName name="Z_80A828EE_91F5_4720_8370_7BDA098D066B_.wvu.PrintTitles" localSheetId="0" hidden="1">'исполн'!$3:$4</definedName>
    <definedName name="Z_80A828EE_91F5_4720_8370_7BDA098D066B_.wvu.PrintTitles" localSheetId="1" hidden="1">'ожидаемое'!$3:$4</definedName>
    <definedName name="Z_84352530_B0A8_4717_8F04_0081665669A8_.wvu.FilterData" localSheetId="1" hidden="1">'ожидаемое'!$A$4:$E$186</definedName>
    <definedName name="Z_87902C6C_F2AD_43A4_BFDA_2833108AD5A8_.wvu.FilterData" localSheetId="0" hidden="1">'исполн'!$A$4:$E$192</definedName>
    <definedName name="Z_8A016CD1_4C69_46D9_9558_9FB73949833D_.wvu.FilterData" localSheetId="1" hidden="1">'ожидаемое'!$A$4:$E$191</definedName>
    <definedName name="Z_8AEF7B2D_88A4_47FE_9A69_1D44D6E32A3D_.wvu.FilterData" localSheetId="0" hidden="1">'исполн'!$A$4:$E$194</definedName>
    <definedName name="Z_8AEF7B2D_88A4_47FE_9A69_1D44D6E32A3D_.wvu.FilterData" localSheetId="1" hidden="1">'ожидаемое'!$A$4:$E$191</definedName>
    <definedName name="Z_8AEF7B2D_88A4_47FE_9A69_1D44D6E32A3D_.wvu.PrintArea" localSheetId="0" hidden="1">'исполн'!$A$1:$E$244</definedName>
    <definedName name="Z_8AEF7B2D_88A4_47FE_9A69_1D44D6E32A3D_.wvu.PrintArea" localSheetId="1" hidden="1">'ожидаемое'!$A$1:$E$250</definedName>
    <definedName name="Z_8AEF7B2D_88A4_47FE_9A69_1D44D6E32A3D_.wvu.PrintTitles" localSheetId="0" hidden="1">'исполн'!$4:$4</definedName>
    <definedName name="Z_8AEF7B2D_88A4_47FE_9A69_1D44D6E32A3D_.wvu.PrintTitles" localSheetId="1" hidden="1">'ожидаемое'!$4:$4</definedName>
    <definedName name="Z_8AEF7B2D_88A4_47FE_9A69_1D44D6E32A3D_.wvu.Rows" localSheetId="0" hidden="1">'исполн'!#REF!,'исполн'!#REF!</definedName>
    <definedName name="Z_8E5DE3C3_C726_4AAF_AC66_88FCCB349FF7_.wvu.FilterData" localSheetId="1" hidden="1">'ожидаемое'!$A$4:$E$186</definedName>
    <definedName name="Z_946A7D0B_9AB5_408B_B1B3_A443E62ED13C_.wvu.FilterData" localSheetId="0" hidden="1">'исполн'!$A$4:$E$192</definedName>
    <definedName name="Z_946A7D0B_9AB5_408B_B1B3_A443E62ED13C_.wvu.FilterData" localSheetId="1" hidden="1">'ожидаемое'!$A$4:$E$186</definedName>
    <definedName name="Z_A409F0D1_B890_4488_821D_7A38998D25E5_.wvu.FilterData" localSheetId="0" hidden="1">'исполн'!$A$4:$E$199</definedName>
    <definedName name="Z_A409F0D1_B890_4488_821D_7A38998D25E5_.wvu.FilterData" localSheetId="1" hidden="1">'ожидаемое'!$A$4:$E$194</definedName>
    <definedName name="Z_A4E1DE5D_C903_4C39_AD3F_59C5C600A75D_.wvu.FilterData" localSheetId="0" hidden="1">'исполн'!$A$4:$E$199</definedName>
    <definedName name="Z_A4E1DE5D_C903_4C39_AD3F_59C5C600A75D_.wvu.FilterData" localSheetId="1" hidden="1">'ожидаемое'!$A$4:$E$194</definedName>
    <definedName name="Z_A4E1DE5D_C903_4C39_AD3F_59C5C600A75D_.wvu.PrintArea" localSheetId="0" hidden="1">'исполн'!$A$1:$E$218</definedName>
    <definedName name="Z_A4E1DE5D_C903_4C39_AD3F_59C5C600A75D_.wvu.PrintArea" localSheetId="1" hidden="1">'ожидаемое'!$A$1:$E$205</definedName>
    <definedName name="Z_A4E1DE5D_C903_4C39_AD3F_59C5C600A75D_.wvu.PrintTitles" localSheetId="0" hidden="1">'исполн'!$4:$4</definedName>
    <definedName name="Z_A4E1DE5D_C903_4C39_AD3F_59C5C600A75D_.wvu.PrintTitles" localSheetId="1" hidden="1">'ожидаемое'!$4:$4</definedName>
    <definedName name="Z_A997E129_C5EE_451A_A47F_4B258C47C260_.wvu.FilterData" localSheetId="0" hidden="1">'исполн'!$A$4:$E$193</definedName>
    <definedName name="Z_B28E9EE4_402E_4DAB_A8CD_3F4BE6EFE6C3_.wvu.FilterData" localSheetId="0" hidden="1">'исполн'!$A$4:$E$192</definedName>
    <definedName name="Z_B28E9EE4_402E_4DAB_A8CD_3F4BE6EFE6C3_.wvu.FilterData" localSheetId="1" hidden="1">'ожидаемое'!$A$4:$E$186</definedName>
    <definedName name="Z_B4D8360B_6ED2_402E_B2FF_E548F28E8DB3_.wvu.FilterData" localSheetId="0" hidden="1">'исполн'!$A$4:$E$194</definedName>
    <definedName name="Z_B5310A8D_5F74_45C6_A621_7BBAC65E93BD_.wvu.FilterData" localSheetId="0" hidden="1">'исполн'!$A$4:$E$4</definedName>
    <definedName name="Z_B5310A8D_5F74_45C6_A621_7BBAC65E93BD_.wvu.FilterData" localSheetId="1" hidden="1">'ожидаемое'!$A$4:$E$67</definedName>
    <definedName name="Z_BA9CD565_E424_4543_900A_5B1318802820_.wvu.FilterData" localSheetId="0" hidden="1">'исполн'!$A$4:$E$195</definedName>
    <definedName name="Z_BE5FF138_550A_4EA0_AE6F_8946A34452CC_.wvu.FilterData" localSheetId="1" hidden="1">'ожидаемое'!$A$4:$E$186</definedName>
    <definedName name="Z_BF3FFFE9_BAF1_4088_8C83_B2925441460E_.wvu.FilterData" localSheetId="0" hidden="1">'исполн'!$A$4:$E$80</definedName>
    <definedName name="Z_C023E86B_500D_4C77_8C47_FA64EB2FAA24_.wvu.Cols" localSheetId="1" hidden="1">'ожидаемое'!#REF!</definedName>
    <definedName name="Z_C023E86B_500D_4C77_8C47_FA64EB2FAA24_.wvu.FilterData" localSheetId="1" hidden="1">'ожидаемое'!$A$4:$D$49</definedName>
    <definedName name="Z_C023E86B_500D_4C77_8C47_FA64EB2FAA24_.wvu.PrintArea" localSheetId="1" hidden="1">'ожидаемое'!$A$1:$D$49</definedName>
    <definedName name="Z_C023E86B_500D_4C77_8C47_FA64EB2FAA24_.wvu.PrintTitles" localSheetId="1" hidden="1">'ожидаемое'!$4:$4</definedName>
    <definedName name="Z_C2EE4F5C_BB2B_4F92_8FD6_72EF659E7C5F_.wvu.FilterData" localSheetId="0" hidden="1">'исполн'!$A$4:$E$192</definedName>
    <definedName name="Z_C8679D80_BDC6_4620_9AFA_AD28130DA207_.wvu.FilterData" localSheetId="1" hidden="1">'ожидаемое'!$A$4:$E$191</definedName>
    <definedName name="Z_CAD3751F_77D0_4B1B_A955_1B2125CD2640_.wvu.FilterData" localSheetId="0" hidden="1">'исполн'!$A$4:$E$192</definedName>
    <definedName name="Z_CAD3751F_77D0_4B1B_A955_1B2125CD2640_.wvu.FilterData" localSheetId="1" hidden="1">'ожидаемое'!$A$4:$E$186</definedName>
    <definedName name="Z_CAD3751F_77D0_4B1B_A955_1B2125CD2640_.wvu.PrintArea" localSheetId="0" hidden="1">'исполн'!$A$1:$E$80</definedName>
    <definedName name="Z_CAD3751F_77D0_4B1B_A955_1B2125CD2640_.wvu.PrintArea" localSheetId="1" hidden="1">'ожидаемое'!$A$1:$E$67</definedName>
    <definedName name="Z_CAD3751F_77D0_4B1B_A955_1B2125CD2640_.wvu.PrintTitles" localSheetId="0" hidden="1">'исполн'!$4:$4</definedName>
    <definedName name="Z_CAD3751F_77D0_4B1B_A955_1B2125CD2640_.wvu.PrintTitles" localSheetId="1" hidden="1">'ожидаемое'!$3:$4</definedName>
    <definedName name="Z_CC176459_D7DD_4AF2_B57E_CC5323DA4015_.wvu.FilterData" localSheetId="0" hidden="1">'исполн'!$A$4:$E$80</definedName>
    <definedName name="Z_CC445B72_642D_4FD3_BDE3_B8D2EB6B1435_.wvu.FilterData" localSheetId="0" hidden="1">'исполн'!$A$4:$E$192</definedName>
    <definedName name="Z_CC445B72_642D_4FD3_BDE3_B8D2EB6B1435_.wvu.FilterData" localSheetId="1" hidden="1">'ожидаемое'!$A$4:$E$186</definedName>
    <definedName name="Z_CCAB9F81_6D90_46EF_992D_EFCAD0B8239D_.wvu.FilterData" localSheetId="0" hidden="1">'исполн'!$A$4:$E$192</definedName>
    <definedName name="Z_CCAB9F81_6D90_46EF_992D_EFCAD0B8239D_.wvu.FilterData" localSheetId="1" hidden="1">'ожидаемое'!$A$4:$E$186</definedName>
    <definedName name="Z_CCB9AA3A_8E02_4E01_A09C_0716CE28F82F_.wvu.FilterData" localSheetId="0" hidden="1">'исполн'!$A$4:$E$4</definedName>
    <definedName name="Z_CCB9AA3A_8E02_4E01_A09C_0716CE28F82F_.wvu.FilterData" localSheetId="1" hidden="1">'ожидаемое'!$A$4:$E$67</definedName>
    <definedName name="Z_D048A9C3_1650_419C_9023_CB1D893EEA82_.wvu.FilterData" localSheetId="1" hidden="1">'ожидаемое'!$A$4:$E$186</definedName>
    <definedName name="Z_D2EDACB9_BACD_4E4D_A260_8346912B1B93_.wvu.FilterData" localSheetId="1" hidden="1">'ожидаемое'!$A$4:$E$186</definedName>
    <definedName name="Z_D3B9C266_6E23_4166_A58B_1FAFA37883D5_.wvu.FilterData" localSheetId="1" hidden="1">'ожидаемое'!$A$4:$E$186</definedName>
    <definedName name="Z_D49BB6F5_DBD9_4260_A9D9_30AC8CC3ECAF_.wvu.FilterData" localSheetId="0" hidden="1">'исполн'!$A$4:$E$80</definedName>
    <definedName name="Z_D49BB6F5_DBD9_4260_A9D9_30AC8CC3ECAF_.wvu.FilterData" localSheetId="1" hidden="1">'ожидаемое'!$A$4:$E$67</definedName>
    <definedName name="Z_D53647C1_8289_4770_9D1B_B3C97C722E37_.wvu.FilterData" localSheetId="1" hidden="1">'ожидаемое'!$A$4:$E$186</definedName>
    <definedName name="Z_D53647C1_8289_4770_9D1B_B3C97C722E37_.wvu.Rows" localSheetId="1" hidden="1">'ожидаемое'!#REF!,'ожидаемое'!#REF!,'ожидаемое'!#REF!</definedName>
    <definedName name="Z_D70900EA_B8CF_4FC1_955B_E9087F55F950_.wvu.FilterData" localSheetId="1" hidden="1">'ожидаемое'!$A$4:$E$67</definedName>
    <definedName name="Z_D712D5FE_1DBA_4B80_BD81_D3E2CB0B78A0_.wvu.FilterData" localSheetId="1" hidden="1">'ожидаемое'!$A$4:$D$49</definedName>
    <definedName name="Z_D74405E9_7DAE_4E6E_A410_8556281FA643_.wvu.FilterData" localSheetId="0" hidden="1">'исполн'!$A$4:$E$199</definedName>
    <definedName name="Z_D74405E9_7DAE_4E6E_A410_8556281FA643_.wvu.FilterData" localSheetId="1" hidden="1">'ожидаемое'!$A$4:$E$194</definedName>
    <definedName name="Z_DD559F2E_493F_4C21_A57D_12A09C385C8D_.wvu.PrintArea" localSheetId="1" hidden="1">'ожидаемое'!$A$1:$E$67</definedName>
    <definedName name="Z_E01FA2A3_447C_4A45_8A5D_B28BB0A3A7AB_.wvu.FilterData" localSheetId="1" hidden="1">'ожидаемое'!$A$4:$E$67</definedName>
    <definedName name="Z_E0883C4A_8AC4_46A8_8B44_59BF80C08E86_.wvu.FilterData" localSheetId="0" hidden="1">'исполн'!$A$4:$E$192</definedName>
    <definedName name="Z_E0883C4A_8AC4_46A8_8B44_59BF80C08E86_.wvu.FilterData" localSheetId="1" hidden="1">'ожидаемое'!$A$4:$E$186</definedName>
    <definedName name="Z_E1512B80_778B_4F45_B905_88432E36A636_.wvu.FilterData" localSheetId="1" hidden="1">'ожидаемое'!$A$4:$E$186</definedName>
    <definedName name="Z_E41F43C1_4763_4C2A_9F91_454226851528_.wvu.FilterData" localSheetId="0" hidden="1">'исполн'!$A$4:$E$199</definedName>
    <definedName name="Z_E41F43C1_4763_4C2A_9F91_454226851528_.wvu.FilterData" localSheetId="1" hidden="1">'ожидаемое'!$A$4:$E$194</definedName>
    <definedName name="Z_EEA0117D_1A25_4193_8F9C_8B71BCD04BFE_.wvu.FilterData" localSheetId="0" hidden="1">'исполн'!$A$4:$E$193</definedName>
    <definedName name="Z_EEA0117D_1A25_4193_8F9C_8B71BCD04BFE_.wvu.FilterData" localSheetId="1" hidden="1">'ожидаемое'!$A$4:$E$186</definedName>
    <definedName name="Z_EEA0117D_1A25_4193_8F9C_8B71BCD04BFE_.wvu.PrintTitles" localSheetId="0" hidden="1">'исполн'!$3:$4</definedName>
    <definedName name="Z_EEA0117D_1A25_4193_8F9C_8B71BCD04BFE_.wvu.PrintTitles" localSheetId="1" hidden="1">'ожидаемое'!$3:$4</definedName>
    <definedName name="Z_F0A26FDB_08C0_4896_BE1E_7C5687CF3EF3_.wvu.FilterData" localSheetId="1" hidden="1">'ожидаемое'!$A$4:$D$49</definedName>
    <definedName name="Z_F2295AD0_3F7D_408B_BB82_EDC15465E569_.wvu.FilterData" localSheetId="0" hidden="1">'исполн'!$A$4:$E$4</definedName>
    <definedName name="Z_F2837E45_E61F_4146_A015_1A2BD9E5D026_.wvu.FilterData" localSheetId="0" hidden="1">'исполн'!$A$4:$E$4</definedName>
    <definedName name="Z_F2837E45_E61F_4146_A015_1A2BD9E5D026_.wvu.FilterData" localSheetId="1" hidden="1">'ожидаемое'!$A$4:$E$67</definedName>
    <definedName name="Z_F2837E45_E61F_4146_A015_1A2BD9E5D026_.wvu.PrintArea" localSheetId="0" hidden="1">'исполн'!$A$1:$E$80</definedName>
    <definedName name="Z_F2837E45_E61F_4146_A015_1A2BD9E5D026_.wvu.PrintTitles" localSheetId="0" hidden="1">'исполн'!$3:$4</definedName>
    <definedName name="Z_F2837E45_E61F_4146_A015_1A2BD9E5D026_.wvu.PrintTitles" localSheetId="1" hidden="1">'ожидаемое'!$3:$4</definedName>
    <definedName name="Z_F2837E45_E61F_4146_A015_1A2BD9E5D026_.wvu.Rows" localSheetId="0" hidden="1">'исполн'!#REF!,'исполн'!#REF!,'исполн'!#REF!,'исполн'!#REF!,'исполн'!#REF!,'исполн'!#REF!</definedName>
    <definedName name="Z_F2837E45_E61F_4146_A015_1A2BD9E5D026_.wvu.Rows" localSheetId="1" hidden="1">'ожидаемое'!#REF!,'ожидаемое'!#REF!,'ожидаемое'!#REF!,'ожидаемое'!#REF!</definedName>
    <definedName name="Z_F366EC56_F75A_4511_B4EC_5F775AF2A2EC_.wvu.FilterData" localSheetId="0" hidden="1">'исполн'!$A$4:$E$80</definedName>
    <definedName name="Z_F366EC56_F75A_4511_B4EC_5F775AF2A2EC_.wvu.FilterData" localSheetId="1" hidden="1">'ожидаемое'!$A$4:$E$67</definedName>
    <definedName name="Z_F366EC56_F75A_4511_B4EC_5F775AF2A2EC_.wvu.PrintArea" localSheetId="0" hidden="1">'исполн'!$A$1:$E$80</definedName>
    <definedName name="Z_F366EC56_F75A_4511_B4EC_5F775AF2A2EC_.wvu.PrintArea" localSheetId="1" hidden="1">'ожидаемое'!$A$1:$E$67</definedName>
    <definedName name="Z_F366EC56_F75A_4511_B4EC_5F775AF2A2EC_.wvu.PrintTitles" localSheetId="0" hidden="1">'исполн'!$3:$4</definedName>
    <definedName name="Z_F366EC56_F75A_4511_B4EC_5F775AF2A2EC_.wvu.PrintTitles" localSheetId="1" hidden="1">'ожидаемое'!$3:$4</definedName>
    <definedName name="Z_F4BD3BF3_F1E3_4A44_A405_364F611BED03_.wvu.FilterData" localSheetId="0" hidden="1">'исполн'!$A$4:$E$192</definedName>
    <definedName name="Z_F4BD3BF3_F1E3_4A44_A405_364F611BED03_.wvu.FilterData" localSheetId="1" hidden="1">'ожидаемое'!$A$4:$E$186</definedName>
    <definedName name="Z_F4BD3BF3_F1E3_4A44_A405_364F611BED03_.wvu.PrintArea" localSheetId="0" hidden="1">'исполн'!$A$1:$E$236</definedName>
    <definedName name="Z_F4BD3BF3_F1E3_4A44_A405_364F611BED03_.wvu.PrintTitles" localSheetId="0" hidden="1">'исполн'!$3:$4</definedName>
    <definedName name="Z_F4BD3BF3_F1E3_4A44_A405_364F611BED03_.wvu.PrintTitles" localSheetId="1" hidden="1">'ожидаемое'!$3:$4</definedName>
    <definedName name="Z_F5D4BBE7_AFA0_4654_86F5_69392F6E744E_.wvu.FilterData" localSheetId="0" hidden="1">'исполн'!$A$4:$E$192</definedName>
    <definedName name="Z_F5D4BBE7_AFA0_4654_86F5_69392F6E744E_.wvu.FilterData" localSheetId="1" hidden="1">'ожидаемое'!$A$4:$E$186</definedName>
    <definedName name="Z_F60706C5_E43E_4113_90A9_20DDFD7FEA3A_.wvu.FilterData" localSheetId="0" hidden="1">'исполн'!$A$4:$E$192</definedName>
    <definedName name="Z_F760B4EC_9891_48FB_AA14_2DBE3A277244_.wvu.FilterData" localSheetId="0" hidden="1">'исполн'!$A$4:$E$194</definedName>
    <definedName name="Z_F760B4EC_9891_48FB_AA14_2DBE3A277244_.wvu.FilterData" localSheetId="1" hidden="1">'ожидаемое'!$A$4:$E$191</definedName>
    <definedName name="Z_F806480C_C39F_4CCB_A84C_77283444C6FD_.wvu.FilterData" localSheetId="1" hidden="1">'ожидаемое'!$A$4:$E$67</definedName>
    <definedName name="Z_F89D1F1A_EBF3_414A_9FA2_59676F54F5A9_.wvu.FilterData" localSheetId="0" hidden="1">'исполн'!$A$4:$E$192</definedName>
    <definedName name="Z_F89D1F1A_EBF3_414A_9FA2_59676F54F5A9_.wvu.FilterData" localSheetId="1" hidden="1">'ожидаемое'!$A$4:$E$186</definedName>
    <definedName name="Z_F89D1F1A_EBF3_414A_9FA2_59676F54F5A9_.wvu.PrintArea" localSheetId="1" hidden="1">'ожидаемое'!$A$1:$E$197</definedName>
    <definedName name="Z_F89D1F1A_EBF3_414A_9FA2_59676F54F5A9_.wvu.PrintTitles" localSheetId="1" hidden="1">'ожидаемое'!$4:$4</definedName>
    <definedName name="Z_F89D1F1A_EBF3_414A_9FA2_59676F54F5A9_.wvu.Rows" localSheetId="1" hidden="1">'ожидаемое'!#REF!</definedName>
    <definedName name="Z_FCF05ED0_A2EA_4AE4_A9E3_7C29DDCDF11F_.wvu.FilterData" localSheetId="0" hidden="1">'исполн'!$A$4:$E$192</definedName>
    <definedName name="_xlnm.Print_Titles" localSheetId="0">'исполн'!$4:$4</definedName>
    <definedName name="_xlnm.Print_Titles" localSheetId="1">'ожидаемое'!$4:$4</definedName>
    <definedName name="_xlnm.Print_Area" localSheetId="0">'исполн'!$A$1:$E$207</definedName>
    <definedName name="_xlnm.Print_Area" localSheetId="1">'ожидаемое'!$A$1:$E$231</definedName>
  </definedNames>
  <calcPr fullCalcOnLoad="1" fullPrecision="0"/>
</workbook>
</file>

<file path=xl/sharedStrings.xml><?xml version="1.0" encoding="utf-8"?>
<sst xmlns="http://schemas.openxmlformats.org/spreadsheetml/2006/main" count="788" uniqueCount="413">
  <si>
    <t>Субвенции бюджетам субъектов Российской Федерации и муниципальных образований</t>
  </si>
  <si>
    <t>Иные 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</si>
  <si>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</si>
  <si>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</si>
  <si>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Показатель </t>
  </si>
  <si>
    <t>КБК</t>
  </si>
  <si>
    <t>(тыс. рублей)</t>
  </si>
  <si>
    <t>Наименование показателя</t>
  </si>
  <si>
    <t>Процент исполнения, %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</si>
  <si>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</si>
  <si>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</si>
  <si>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</si>
  <si>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</si>
  <si>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прибыль организаций</t>
  </si>
  <si>
    <t>1 01 01000 00 0000 110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</si>
  <si>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</si>
  <si>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</si>
  <si>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</si>
  <si>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</si>
  <si>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</si>
  <si>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НАЛОГИ НА СОВОКУПНЫЙ ДОХОД</t>
  </si>
  <si>
    <t>1 05 00000 00 0000 000</t>
  </si>
  <si>
    <t>НАЛОГИ НА ИМУЩЕСТВО</t>
  </si>
  <si>
    <t>1 06 00000 00 0000 000</t>
  </si>
  <si>
    <t>Налог на имущество организаций</t>
  </si>
  <si>
    <t>1 06 02000 02 0000 110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</si>
  <si>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</si>
  <si>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</si>
  <si>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</si>
  <si>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</si>
  <si>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>Сборы за пользование объектами животного мира и за пользование объектами водных биологических ресурсов</t>
  </si>
  <si>
    <t>1 07 04000 01 0000 110</t>
  </si>
  <si>
    <t>ГОСУДАРСТВЕННАЯ ПОШЛИНА</t>
  </si>
  <si>
    <t>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</si>
  <si>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</si>
  <si>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</si>
  <si>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</si>
  <si>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</si>
  <si>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1 11 01000 00 0000 120</t>
  </si>
  <si>
    <t>1 11 05000 00 0000 120</t>
  </si>
  <si>
    <t>Платежи от государственных и муниципальных унитарных предприятий</t>
  </si>
  <si>
    <t>1 11 07000 00 0000 120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</si>
  <si>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</si>
  <si>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</si>
  <si>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</si>
  <si>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</si>
  <si>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Платежи при пользовании недрами</t>
  </si>
  <si>
    <t>1 12 02000 01 0000 120</t>
  </si>
  <si>
    <t>1 12 04000 00 0000 120</t>
  </si>
  <si>
    <t>1 13 00000 00 0000 000</t>
  </si>
  <si>
    <t>ДОХОДЫ ОТ ПРОДАЖИ МАТЕРИАЛЬНЫХ И НЕМАТЕРИАЛЬНЫХ АКТИВОВ</t>
  </si>
  <si>
    <t>1 14 00000 00 0000 000</t>
  </si>
  <si>
    <t>АДМИНИСТРАТИВНЫЕ ПЛАТЕЖИ И СБОРЫ</t>
  </si>
  <si>
    <t>1 15 00000 00 0000 000</t>
  </si>
  <si>
    <t>1 15 02000 00 0000 140</t>
  </si>
  <si>
    <t>ШТРАФЫ, САНКЦИИ, ВОЗМЕЩЕНИЕ УЩЕРБА</t>
  </si>
  <si>
    <t>1 16 00000 00 0000 000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</si>
  <si>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</si>
  <si>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</si>
  <si>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Денежные взыскания (штрафы) за нарушение законодательства о рекламе</t>
  </si>
  <si>
    <t>1 16 26000 01 0000 140</t>
  </si>
  <si>
    <t>1 16 27000 01 0000 140</t>
  </si>
  <si>
    <t>1 16 33000 00 0000 140</t>
  </si>
  <si>
    <t>Прочие поступления от денежных взысканий (штрафов) и иных сумм в возмещение ущерба</t>
  </si>
  <si>
    <t>1 16 90000 00 0000 140</t>
  </si>
  <si>
    <t>ПРОЧИЕ НЕНАЛОГОВЫЕ ДОХОДЫ</t>
  </si>
  <si>
    <t>1 17 00000 00 0000 000</t>
  </si>
  <si>
    <t>Прочие неналоговые доходы</t>
  </si>
  <si>
    <t>1 17 05000 00 0000 180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</si>
  <si>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</si>
  <si>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</si>
  <si>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</si>
  <si>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</si>
  <si>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Прочие безвозмездные поступления</t>
  </si>
  <si>
    <t>Акцизы по подакцизным товарам (продукции), производимым на территории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</si>
  <si>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</si>
  <si>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бюджета - ИТОГО</t>
  </si>
  <si>
    <t>Налог, взимаемый в связи с применением упрощенной системы налогообложения</t>
  </si>
  <si>
    <t>1 05 01000 00 0000 110</t>
  </si>
  <si>
    <t>Транспортный налог</t>
  </si>
  <si>
    <t>1 06 04000 02 0000 110</t>
  </si>
  <si>
    <t>Налог на игорный бизнес</t>
  </si>
  <si>
    <t>1 06 05000 02 0000 110</t>
  </si>
  <si>
    <t>1 16 02000 00 0000 140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</si>
  <si>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</si>
  <si>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Ожидаемая оценка </t>
  </si>
  <si>
    <t>Проценты, полученные от предоставления бюджетных кредитов внутри страны</t>
  </si>
  <si>
    <t>1 11 03000 00 0000 120</t>
  </si>
  <si>
    <t>Р А С Х О Д  Ы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</si>
  <si>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</si>
  <si>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</si>
  <si>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</si>
  <si>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</si>
  <si>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</si>
  <si>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</si>
  <si>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</si>
  <si>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</si>
  <si>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</si>
  <si>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</si>
  <si>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</si>
  <si>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</si>
  <si>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</si>
  <si>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</si>
  <si>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</si>
  <si>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</si>
  <si>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</si>
  <si>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</si>
  <si>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</si>
  <si>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</si>
  <si>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</si>
  <si>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</si>
  <si>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</si>
  <si>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</si>
  <si>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</si>
  <si>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</si>
  <si>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</si>
  <si>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</si>
  <si>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</si>
  <si>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</si>
  <si>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</si>
  <si>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</si>
  <si>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</si>
  <si>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</si>
  <si>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</si>
  <si>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</si>
  <si>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</si>
  <si>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</si>
  <si>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</si>
  <si>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</si>
  <si>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</si>
  <si>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</si>
  <si>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</si>
  <si>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</si>
  <si>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</si>
  <si>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</si>
  <si>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</si>
  <si>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</si>
  <si>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</si>
  <si>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</si>
  <si>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</si>
  <si>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</si>
  <si>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</si>
  <si>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</si>
  <si>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</si>
  <si>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</si>
  <si>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</si>
  <si>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</si>
  <si>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</si>
  <si>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</si>
  <si>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</si>
  <si>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</si>
  <si>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</si>
  <si>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</si>
  <si>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</si>
  <si>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</si>
  <si>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</si>
  <si>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</si>
  <si>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</si>
  <si>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</si>
  <si>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</si>
  <si>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</si>
  <si>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</si>
  <si>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</si>
  <si>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</si>
  <si>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</si>
  <si>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</si>
  <si>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</si>
  <si>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</si>
  <si>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</si>
  <si>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</si>
  <si>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</si>
  <si>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</si>
  <si>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</si>
  <si>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</si>
  <si>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</si>
  <si>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</si>
  <si>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</si>
  <si>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</si>
  <si>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</si>
  <si>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</si>
  <si>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</si>
  <si>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</si>
  <si>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</si>
  <si>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</si>
  <si>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</si>
  <si>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</si>
  <si>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</si>
  <si>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</si>
  <si>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</si>
  <si>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</si>
  <si>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</si>
  <si>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</si>
  <si>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</si>
  <si>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</si>
  <si>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</si>
  <si>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</si>
  <si>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</si>
  <si>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</si>
  <si>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</si>
  <si>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</si>
  <si>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</si>
  <si>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</si>
  <si>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</si>
  <si>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</si>
  <si>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</si>
  <si>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</si>
  <si>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</si>
  <si>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</si>
  <si>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</si>
  <si>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</si>
  <si>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</si>
  <si>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</si>
  <si>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</si>
  <si>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</si>
  <si>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</si>
  <si>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</si>
  <si>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</si>
  <si>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</si>
  <si>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</si>
  <si>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</si>
  <si>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</si>
  <si>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</si>
  <si>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</si>
  <si>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</si>
  <si>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</si>
  <si>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</si>
  <si>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</si>
  <si>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</si>
  <si>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</si>
  <si>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9600</t>
  </si>
  <si>
    <t>ДЕФИЦИТ (ПРОФИЦИТ)</t>
  </si>
  <si>
    <t>7900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</si>
  <si>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</si>
  <si>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</si>
  <si>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</si>
  <si>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</si>
  <si>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810 01 02 00 00 02 0000 710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</si>
  <si>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</si>
  <si>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</si>
  <si>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</si>
  <si>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</si>
  <si>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</si>
  <si>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</si>
  <si>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</si>
  <si>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</si>
  <si>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</si>
  <si>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</si>
  <si>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</si>
  <si>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</si>
  <si>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</si>
  <si>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</si>
  <si>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</si>
  <si>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</si>
  <si>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</si>
  <si>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 xml:space="preserve">Возврат бюджетных кредитов, предоставленных юридическим лицам из бюджетов субъектов Российской Федерации в валюте Российской Федерации </t>
  </si>
  <si>
    <t>809 01 06 05 01 02 0000 640</t>
  </si>
  <si>
    <t>810 01 06 05 01 02 0000 640</t>
  </si>
  <si>
    <t>810 01 06 05 02 02 0000 640</t>
  </si>
  <si>
    <t>810 01 06 05 02 02 0000 540</t>
  </si>
  <si>
    <t>Р А С Х О Д Ы</t>
  </si>
  <si>
    <t>Другие вопросы в области средств массовой информации</t>
  </si>
  <si>
    <t>1204</t>
  </si>
  <si>
    <t>1102</t>
  </si>
  <si>
    <t>Массовый спорт</t>
  </si>
  <si>
    <t>Отклонение, %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</si>
  <si>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</si>
  <si>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использование лесов 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</si>
  <si>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</si>
  <si>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</si>
  <si>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</si>
  <si>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Платежи, взимаемые государственными и муниципальными органами (организациями) за выполнение определенных функций</t>
  </si>
  <si>
    <t>Денежные взыскания (штрафы) за нарушение Федерального закона «О пожарной безопасности»</t>
  </si>
  <si>
    <t>1 13 01000 00 0000 130</t>
  </si>
  <si>
    <t>1 13 02000 00 0000 130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</si>
  <si>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</si>
  <si>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правонарушения в области дорожного движения</t>
  </si>
  <si>
    <t>1 16 30000 01 0000 140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</si>
  <si>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</si>
  <si>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1 16 37000 00 0000 140</t>
  </si>
  <si>
    <t>1 14 02000 00 0000 430</t>
  </si>
  <si>
    <t>Благоустройство</t>
  </si>
  <si>
    <t>0503</t>
  </si>
  <si>
    <t>1103</t>
  </si>
  <si>
    <t>Спорт высших достижений</t>
  </si>
  <si>
    <t>Министр финансов Иркутской области</t>
  </si>
  <si>
    <t>Н.В. Бояринова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</si>
  <si>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</si>
  <si>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 ценных бумаг, номинальная стоимость которых указана в валюте Российской Федерации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</si>
  <si>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</si>
  <si>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</si>
  <si>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Погашение кредитов, предоставленных кредитными организациями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</si>
  <si>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</si>
  <si>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810 01 02 00 00 02 0000 810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</si>
  <si>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</si>
  <si>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</si>
  <si>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810 01 03 01 00 02 0000 710</t>
  </si>
  <si>
    <t>000 01 01 00 00 00 0000 000</t>
  </si>
  <si>
    <t>000 01 01 00 00 00 0000 700</t>
  </si>
  <si>
    <t>000 01 02 00 00 00 0000 000</t>
  </si>
  <si>
    <t>000 01 02 00 00 00 0000 700</t>
  </si>
  <si>
    <t xml:space="preserve">Получение кредитов от кредитных организаций бюджетами субъектов Российской Федерации в валюте Российской Федерации  </t>
  </si>
  <si>
    <t>000 01 02 00 00 00 0000 800</t>
  </si>
  <si>
    <t>000 01 03 00 00 00 0000 000</t>
  </si>
  <si>
    <t>000 01 03 01 00 00 0000 000</t>
  </si>
  <si>
    <t xml:space="preserve"> 000 01 03 01 00 00 0000 700</t>
  </si>
  <si>
    <t>000 01 03 01 00 00 0000 800</t>
  </si>
  <si>
    <t>810 01 03 01 00 02 0000 810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</si>
  <si>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</si>
  <si>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</si>
  <si>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</si>
  <si>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</si>
  <si>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</si>
  <si>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</si>
  <si>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</si>
  <si>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</si>
  <si>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</si>
  <si>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</si>
  <si>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</si>
  <si>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 xml:space="preserve">Возврат бюджетных кредитов, предоставленных другим бюджетам бюджетной системы Российской Федерации в валюте Российской Федерации </t>
  </si>
  <si>
    <t>000 01 06 05 02 00 0000 600</t>
  </si>
  <si>
    <t xml:space="preserve"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 </t>
  </si>
  <si>
    <t>Предоставление бюджетных кредитов внутри страны в валюте
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</si>
  <si>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</si>
  <si>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
Российской Федерации</t>
  </si>
  <si>
    <t>000 01 06 05 02 00 0000 500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</si>
  <si>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 </t>
  </si>
  <si>
    <r>
      <t>Бюджетные кредиты от других бюджетов бюджетной системы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</si>
  <si>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r>
      <t>Бюджетные кредиты от других бюджетов бюджетной системы Российской Федерации в валюте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</si>
  <si>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КУЛЬТУРА, КИНЕМАТОГРАФИЯ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</si>
  <si>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</si>
  <si>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</si>
  <si>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Денежные взыскания (штрафы) за нарушение бюджетного законодательства Российской Федерации</t>
  </si>
  <si>
    <t>1 16 18000 00 0000 140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</si>
  <si>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</si>
  <si>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</si>
  <si>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</si>
  <si>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</si>
  <si>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</si>
  <si>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условий договоров (соглашений) о предоставлении бюджетных кредитов</t>
  </si>
  <si>
    <t>Прочие безвозмездные поступления от других бюджетов бюджетной системы</t>
  </si>
  <si>
    <t>2 07 00000 00 0000 000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</si>
  <si>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</si>
  <si>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</si>
  <si>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</si>
  <si>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</si>
  <si>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2 02 09000 00 0000 151</t>
  </si>
  <si>
    <t>1 16 42000 00 0000 140</t>
  </si>
  <si>
    <t>1 16 25000 00 0000 140</t>
  </si>
  <si>
    <t>1 14 02000 00 0000 000</t>
  </si>
  <si>
    <t>1 08 06000 01 0000 110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</si>
  <si>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</si>
  <si>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</si>
  <si>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</si>
  <si>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</si>
  <si>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</si>
  <si>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</si>
  <si>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</si>
  <si>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</si>
  <si>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х</t>
  </si>
  <si>
    <t>МЕЖБЮДЖЕТНЫЕ ТРАНСФЕРТЫ ОБЩЕГО ХАРАКТЕРА БЮДЖЕТАМ БЮДЖЕТНОЙ СИСТЕМЫ РОССИЙСКОЙ ФЕДЕРАЦИИ</t>
  </si>
  <si>
    <t>2 03 00000 00 0000 180</t>
  </si>
  <si>
    <t>Безвозмездные поступления от государственных (муниципальных)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</si>
  <si>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</si>
  <si>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</si>
  <si>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</si>
  <si>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</si>
  <si>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</si>
  <si>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</si>
  <si>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813 01 06 01 00 02 0000 630</t>
  </si>
  <si>
    <t>Единый сельскохозяйственный налог</t>
  </si>
  <si>
    <t>1 05 03000 01 0000 100</t>
  </si>
  <si>
    <t>ЗАДОЛЖЕННОСТЬ И ПЕРЕРАСЧЕТЫ ПО ОТМЕНЕННЫМ НАЛОГАМ, СБОРАМ И ИНЫМ ОБЯЗАТЕЛЬНЫМ ПЛАТЕЖАМ</t>
  </si>
  <si>
    <t>1 09 00000 00 0000 000</t>
  </si>
  <si>
    <t>Платежи за пользование природными ресурсами</t>
  </si>
  <si>
    <t>1 09 03000 00 0000 110</t>
  </si>
  <si>
    <t>Налоги на имущество</t>
  </si>
  <si>
    <t>1 09 04000 00 0000 110</t>
  </si>
  <si>
    <t>Прочие налоги и сборы (по отмененным налогам и сборам субъектов Российской Федерации)</t>
  </si>
  <si>
    <t>1 09 06000 02 0000 110</t>
  </si>
  <si>
    <t>Налог, взимаемый в виде стоимости патента в связи с применением упрощенной системы налогообложения</t>
  </si>
  <si>
    <t>1 09 11000 02 0000 110</t>
  </si>
  <si>
    <t>Денежные взыскания (штрафы) за нарушение законодательства о налогах и сборах</t>
  </si>
  <si>
    <t>1 16 03000 00 0000 140</t>
  </si>
  <si>
    <t>Доходы от возмещения ущерба при возникновении страховых случаев</t>
  </si>
  <si>
    <t>1 16 23000 00 0000 140</t>
  </si>
  <si>
    <t>Невыясненные поступления</t>
  </si>
  <si>
    <t>1 17 01000 00 0000 180</t>
  </si>
  <si>
    <t xml:space="preserve">Безвозмездные поступления от негосударственных организаций </t>
  </si>
  <si>
    <t>2 04 00000 00 0000 180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</si>
  <si>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</si>
  <si>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1 16 46000 00 0000 140</t>
  </si>
  <si>
    <t>Сведения об исполнении областного бюджета по состоянию на 1 февраля 2017 года</t>
  </si>
  <si>
    <t>Оценка ожидаемого исполнения областного бюджета в 2017 году</t>
  </si>
  <si>
    <t>Исполнено на 01.02.2017</t>
  </si>
  <si>
    <t>2 02 10000 00 0000 151</t>
  </si>
  <si>
    <t>2 02 20000 00 0000 151</t>
  </si>
  <si>
    <t>2 02 30000 00 0000 151</t>
  </si>
  <si>
    <t>2 02 40000 00 0000 151</t>
  </si>
  <si>
    <t>Дополнительное образование детей</t>
  </si>
  <si>
    <t>0703</t>
  </si>
  <si>
    <t>Кинематография</t>
  </si>
  <si>
    <t>0802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</si>
  <si>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</si>
  <si>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</si>
  <si>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</si>
  <si>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810 01 01 00 00 02 0000 810</t>
  </si>
  <si>
    <t>ПОСТУПЛЕНИЯ (ПЕРЕЧИСЛЕНИЯ) ПО УРЕГУЛИРОВАНИЮ РАСЧЕТОВ МЕЖДУ БЮДЖЕТАМИ БЮДЖЕТНОЙ СИСТЕМЫ РОССИЙСКОЙ ФЕДЕРАЦИИ</t>
  </si>
  <si>
    <t>1 18 00000 00 0000 000</t>
  </si>
  <si>
    <t>Перечисления из бюджетов (поступления в бюджеты) бюджетной системы Российской Федерации по решениям о взыскании средств, предоставленных из иных бюджетов бюджетной системы Российской Федерации</t>
  </si>
  <si>
    <t>1 18 00000 00 0000 151</t>
  </si>
  <si>
    <t>Сбор, удаление отходов и очистка сточных вод</t>
  </si>
  <si>
    <t>0602</t>
  </si>
  <si>
    <t>Закон Иркутской области от 21.12.2016 № 121-ОЗ 
"Об областном бюджете на 2017 год и на плановый период 2018 и 2019 годов"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</si>
</sst>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-* #,##0_р_._-;\-* #,##0_р_._-;_-* &quot;-&quot;??_р_._-;_-@_-"/>
    <numFmt numFmtId="171" formatCode="000"/>
    <numFmt numFmtId="172" formatCode="00\.00\.00"/>
    <numFmt numFmtId="173" formatCode="_-* #,##0.0_р_._-;\-* #,##0.0_р_._-;_-* &quot;-&quot;??_р_._-;_-@_-"/>
    <numFmt numFmtId="174" formatCode="#,##0;[Red]#,##0"/>
    <numFmt numFmtId="175" formatCode="#,##0.000"/>
    <numFmt numFmtId="176" formatCode="_-* #,##0.000_р_._-;\-* #,##0.000_р_._-;_-* &quot;-&quot;??_р_._-;_-@_-"/>
    <numFmt numFmtId="177" formatCode="_-* #,##0.0_р_._-;\-* #,##0.0_р_._-;_-* &quot;-&quot;?_р_._-;_-@_-"/>
    <numFmt numFmtId="178" formatCode="#,##0.0;[Red]#,##0.0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?"/>
    <numFmt numFmtId="183" formatCode="[$-FC19]d\ mmmm\ yyyy\ &quot;г.&quot;"/>
    <numFmt numFmtId="184" formatCode="dd\.mm\.yyyy"/>
  </numFmts>
  <fonts count="6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indexed="63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49" fontId="44" fillId="0" borderId="1">
      <alignment horizontal="center"/>
      <protection/>
    </xf>
    <xf numFmtId="0" fontId="43" fillId="0" borderId="2">
      <alignment/>
      <protection/>
    </xf>
    <xf numFmtId="49" fontId="44" fillId="0" borderId="0">
      <alignment horizontal="center"/>
      <protection/>
    </xf>
    <xf numFmtId="49" fontId="44" fillId="0" borderId="3">
      <alignment horizontal="center" wrapText="1"/>
      <protection/>
    </xf>
    <xf numFmtId="49" fontId="44" fillId="0" borderId="4">
      <alignment horizontal="center" wrapText="1"/>
      <protection/>
    </xf>
    <xf numFmtId="49" fontId="44" fillId="0" borderId="5">
      <alignment horizontal="center"/>
      <protection/>
    </xf>
    <xf numFmtId="49" fontId="44" fillId="0" borderId="6">
      <alignment/>
      <protection/>
    </xf>
    <xf numFmtId="4" fontId="44" fillId="0" borderId="5">
      <alignment horizontal="right"/>
      <protection/>
    </xf>
    <xf numFmtId="4" fontId="44" fillId="0" borderId="3">
      <alignment horizontal="right"/>
      <protection/>
    </xf>
    <xf numFmtId="49" fontId="44" fillId="0" borderId="0">
      <alignment horizontal="right"/>
      <protection/>
    </xf>
    <xf numFmtId="0" fontId="43" fillId="20" borderId="7">
      <alignment/>
      <protection/>
    </xf>
    <xf numFmtId="4" fontId="44" fillId="0" borderId="8">
      <alignment horizontal="right"/>
      <protection/>
    </xf>
    <xf numFmtId="49" fontId="44" fillId="0" borderId="9">
      <alignment horizontal="center"/>
      <protection/>
    </xf>
    <xf numFmtId="0" fontId="43" fillId="20" borderId="10">
      <alignment/>
      <protection/>
    </xf>
    <xf numFmtId="4" fontId="44" fillId="0" borderId="11">
      <alignment horizontal="right"/>
      <protection/>
    </xf>
    <xf numFmtId="0" fontId="43" fillId="20" borderId="12">
      <alignment/>
      <protection/>
    </xf>
    <xf numFmtId="0" fontId="43" fillId="20" borderId="13">
      <alignment/>
      <protection/>
    </xf>
    <xf numFmtId="0" fontId="43" fillId="20" borderId="14">
      <alignment/>
      <protection/>
    </xf>
    <xf numFmtId="0" fontId="43" fillId="20" borderId="15">
      <alignment/>
      <protection/>
    </xf>
    <xf numFmtId="0" fontId="44" fillId="0" borderId="16">
      <alignment horizontal="left" wrapText="1"/>
      <protection/>
    </xf>
    <xf numFmtId="0" fontId="45" fillId="0" borderId="17">
      <alignment horizontal="left" wrapText="1"/>
      <protection/>
    </xf>
    <xf numFmtId="0" fontId="44" fillId="0" borderId="18">
      <alignment horizontal="left" wrapText="1" indent="2"/>
      <protection/>
    </xf>
    <xf numFmtId="0" fontId="43" fillId="20" borderId="19">
      <alignment/>
      <protection/>
    </xf>
    <xf numFmtId="0" fontId="43" fillId="0" borderId="20">
      <alignment/>
      <protection/>
    </xf>
    <xf numFmtId="0" fontId="44" fillId="0" borderId="6">
      <alignment/>
      <protection/>
    </xf>
    <xf numFmtId="0" fontId="43" fillId="0" borderId="6">
      <alignment/>
      <protection/>
    </xf>
    <xf numFmtId="0" fontId="45" fillId="0" borderId="0">
      <alignment horizontal="center"/>
      <protection/>
    </xf>
    <xf numFmtId="0" fontId="45" fillId="0" borderId="6">
      <alignment/>
      <protection/>
    </xf>
    <xf numFmtId="0" fontId="44" fillId="0" borderId="21">
      <alignment horizontal="left" wrapText="1"/>
      <protection/>
    </xf>
    <xf numFmtId="0" fontId="44" fillId="0" borderId="22">
      <alignment horizontal="left" wrapText="1" indent="1"/>
      <protection/>
    </xf>
    <xf numFmtId="0" fontId="44" fillId="0" borderId="21">
      <alignment horizontal="left" wrapText="1" indent="2"/>
      <protection/>
    </xf>
    <xf numFmtId="0" fontId="43" fillId="20" borderId="23">
      <alignment/>
      <protection/>
    </xf>
    <xf numFmtId="0" fontId="44" fillId="0" borderId="24">
      <alignment horizontal="left" wrapText="1" indent="2"/>
      <protection/>
    </xf>
    <xf numFmtId="0" fontId="44" fillId="0" borderId="0">
      <alignment horizontal="center" wrapText="1"/>
      <protection/>
    </xf>
    <xf numFmtId="49" fontId="44" fillId="0" borderId="6">
      <alignment horizontal="left"/>
      <protection/>
    </xf>
    <xf numFmtId="49" fontId="44" fillId="0" borderId="1">
      <alignment horizontal="center" wrapText="1"/>
      <protection/>
    </xf>
    <xf numFmtId="49" fontId="44" fillId="0" borderId="1">
      <alignment horizontal="center" shrinkToFit="1"/>
      <protection/>
    </xf>
    <xf numFmtId="0" fontId="43" fillId="21" borderId="25">
      <alignment/>
      <protection/>
    </xf>
    <xf numFmtId="49" fontId="44" fillId="0" borderId="5">
      <alignment horizontal="center" shrinkToFit="1"/>
      <protection/>
    </xf>
    <xf numFmtId="0" fontId="44" fillId="0" borderId="26">
      <alignment horizontal="left" wrapText="1"/>
      <protection/>
    </xf>
    <xf numFmtId="0" fontId="44" fillId="0" borderId="16">
      <alignment horizontal="left" wrapText="1" indent="1"/>
      <protection/>
    </xf>
    <xf numFmtId="0" fontId="44" fillId="0" borderId="26">
      <alignment horizontal="left" wrapText="1" indent="2"/>
      <protection/>
    </xf>
    <xf numFmtId="0" fontId="43" fillId="20" borderId="27">
      <alignment/>
      <protection/>
    </xf>
    <xf numFmtId="0" fontId="44" fillId="0" borderId="16">
      <alignment horizontal="left" wrapText="1" indent="2"/>
      <protection/>
    </xf>
    <xf numFmtId="0" fontId="43" fillId="21" borderId="6">
      <alignment/>
      <protection/>
    </xf>
    <xf numFmtId="0" fontId="43" fillId="0" borderId="28">
      <alignment/>
      <protection/>
    </xf>
    <xf numFmtId="0" fontId="43" fillId="0" borderId="29">
      <alignment/>
      <protection/>
    </xf>
    <xf numFmtId="0" fontId="45" fillId="0" borderId="30">
      <alignment horizontal="center" vertical="center" textRotation="90" wrapText="1"/>
      <protection/>
    </xf>
    <xf numFmtId="0" fontId="45" fillId="0" borderId="20">
      <alignment horizontal="center" vertical="center" textRotation="90" wrapText="1"/>
      <protection/>
    </xf>
    <xf numFmtId="0" fontId="44" fillId="0" borderId="0">
      <alignment vertical="center"/>
      <protection/>
    </xf>
    <xf numFmtId="0" fontId="45" fillId="0" borderId="6">
      <alignment horizontal="center" vertical="center" textRotation="90" wrapText="1"/>
      <protection/>
    </xf>
    <xf numFmtId="0" fontId="45" fillId="0" borderId="20">
      <alignment horizontal="center" vertical="center" textRotation="90"/>
      <protection/>
    </xf>
    <xf numFmtId="0" fontId="45" fillId="0" borderId="6">
      <alignment horizontal="center" vertical="center" textRotation="90"/>
      <protection/>
    </xf>
    <xf numFmtId="0" fontId="45" fillId="0" borderId="30">
      <alignment horizontal="center" vertical="center" textRotation="90"/>
      <protection/>
    </xf>
    <xf numFmtId="0" fontId="45" fillId="0" borderId="31">
      <alignment horizontal="center" vertical="center" textRotation="90"/>
      <protection/>
    </xf>
    <xf numFmtId="0" fontId="46" fillId="0" borderId="6">
      <alignment wrapText="1"/>
      <protection/>
    </xf>
    <xf numFmtId="0" fontId="46" fillId="0" borderId="31">
      <alignment wrapText="1"/>
      <protection/>
    </xf>
    <xf numFmtId="0" fontId="46" fillId="0" borderId="20">
      <alignment wrapText="1"/>
      <protection/>
    </xf>
    <xf numFmtId="0" fontId="44" fillId="0" borderId="31">
      <alignment horizontal="center" vertical="top" wrapText="1"/>
      <protection/>
    </xf>
    <xf numFmtId="0" fontId="45" fillId="0" borderId="32">
      <alignment/>
      <protection/>
    </xf>
    <xf numFmtId="49" fontId="47" fillId="0" borderId="33">
      <alignment horizontal="left" vertical="center" wrapText="1"/>
      <protection/>
    </xf>
    <xf numFmtId="49" fontId="44" fillId="0" borderId="34">
      <alignment horizontal="left" vertical="center" wrapText="1" indent="2"/>
      <protection/>
    </xf>
    <xf numFmtId="49" fontId="44" fillId="0" borderId="24">
      <alignment horizontal="left" vertical="center" wrapText="1" indent="3"/>
      <protection/>
    </xf>
    <xf numFmtId="49" fontId="44" fillId="0" borderId="33">
      <alignment horizontal="left" vertical="center" wrapText="1" indent="3"/>
      <protection/>
    </xf>
    <xf numFmtId="49" fontId="44" fillId="0" borderId="35">
      <alignment horizontal="left" vertical="center" wrapText="1" indent="3"/>
      <protection/>
    </xf>
    <xf numFmtId="0" fontId="47" fillId="0" borderId="32">
      <alignment horizontal="left" vertical="center" wrapText="1"/>
      <protection/>
    </xf>
    <xf numFmtId="49" fontId="44" fillId="0" borderId="20">
      <alignment horizontal="left" vertical="center" wrapText="1" indent="3"/>
      <protection/>
    </xf>
    <xf numFmtId="49" fontId="44" fillId="0" borderId="0">
      <alignment horizontal="left" vertical="center" wrapText="1" indent="3"/>
      <protection/>
    </xf>
    <xf numFmtId="49" fontId="44" fillId="0" borderId="6">
      <alignment horizontal="left" vertical="center" wrapText="1" indent="3"/>
      <protection/>
    </xf>
    <xf numFmtId="49" fontId="47" fillId="0" borderId="32">
      <alignment horizontal="left" vertical="center" wrapText="1"/>
      <protection/>
    </xf>
    <xf numFmtId="0" fontId="44" fillId="0" borderId="33">
      <alignment horizontal="left" vertical="center" wrapText="1"/>
      <protection/>
    </xf>
    <xf numFmtId="0" fontId="44" fillId="0" borderId="35">
      <alignment horizontal="left" vertical="center" wrapText="1"/>
      <protection/>
    </xf>
    <xf numFmtId="49" fontId="44" fillId="0" borderId="33">
      <alignment horizontal="left" vertical="center" wrapText="1"/>
      <protection/>
    </xf>
    <xf numFmtId="49" fontId="44" fillId="0" borderId="35">
      <alignment horizontal="left" vertical="center" wrapText="1"/>
      <protection/>
    </xf>
    <xf numFmtId="49" fontId="45" fillId="0" borderId="36">
      <alignment horizontal="center"/>
      <protection/>
    </xf>
    <xf numFmtId="49" fontId="45" fillId="0" borderId="37">
      <alignment horizontal="center" vertical="center" wrapText="1"/>
      <protection/>
    </xf>
    <xf numFmtId="49" fontId="44" fillId="0" borderId="38">
      <alignment horizontal="center" vertical="center" wrapText="1"/>
      <protection/>
    </xf>
    <xf numFmtId="49" fontId="44" fillId="0" borderId="1">
      <alignment horizontal="center" vertical="center" wrapText="1"/>
      <protection/>
    </xf>
    <xf numFmtId="49" fontId="44" fillId="0" borderId="37">
      <alignment horizontal="center" vertical="center" wrapText="1"/>
      <protection/>
    </xf>
    <xf numFmtId="49" fontId="44" fillId="0" borderId="39">
      <alignment horizontal="center" vertical="center" wrapText="1"/>
      <protection/>
    </xf>
    <xf numFmtId="49" fontId="44" fillId="0" borderId="2">
      <alignment horizontal="center" vertical="center" wrapText="1"/>
      <protection/>
    </xf>
    <xf numFmtId="49" fontId="44" fillId="0" borderId="0">
      <alignment horizontal="center" vertical="center" wrapText="1"/>
      <protection/>
    </xf>
    <xf numFmtId="49" fontId="44" fillId="0" borderId="6">
      <alignment horizontal="center" vertical="center" wrapText="1"/>
      <protection/>
    </xf>
    <xf numFmtId="49" fontId="45" fillId="0" borderId="36">
      <alignment horizontal="center" vertical="center" wrapText="1"/>
      <protection/>
    </xf>
    <xf numFmtId="0" fontId="45" fillId="0" borderId="36">
      <alignment horizontal="center" vertical="center"/>
      <protection/>
    </xf>
    <xf numFmtId="0" fontId="44" fillId="0" borderId="38">
      <alignment horizontal="center" vertical="center"/>
      <protection/>
    </xf>
    <xf numFmtId="0" fontId="44" fillId="0" borderId="1">
      <alignment horizontal="center" vertical="center"/>
      <protection/>
    </xf>
    <xf numFmtId="0" fontId="44" fillId="0" borderId="37">
      <alignment horizontal="center" vertical="center"/>
      <protection/>
    </xf>
    <xf numFmtId="0" fontId="45" fillId="0" borderId="37">
      <alignment horizontal="center" vertical="center"/>
      <protection/>
    </xf>
    <xf numFmtId="0" fontId="44" fillId="0" borderId="39">
      <alignment horizontal="center" vertical="center"/>
      <protection/>
    </xf>
    <xf numFmtId="49" fontId="45" fillId="0" borderId="36">
      <alignment horizontal="center" vertical="center"/>
      <protection/>
    </xf>
    <xf numFmtId="49" fontId="44" fillId="0" borderId="38">
      <alignment horizontal="center" vertical="center"/>
      <protection/>
    </xf>
    <xf numFmtId="49" fontId="44" fillId="0" borderId="1">
      <alignment horizontal="center" vertical="center"/>
      <protection/>
    </xf>
    <xf numFmtId="49" fontId="44" fillId="0" borderId="37">
      <alignment horizontal="center" vertical="center"/>
      <protection/>
    </xf>
    <xf numFmtId="49" fontId="44" fillId="0" borderId="39">
      <alignment horizontal="center" vertical="center"/>
      <protection/>
    </xf>
    <xf numFmtId="49" fontId="44" fillId="0" borderId="6">
      <alignment horizontal="center"/>
      <protection/>
    </xf>
    <xf numFmtId="0" fontId="44" fillId="0" borderId="20">
      <alignment horizontal="center"/>
      <protection/>
    </xf>
    <xf numFmtId="0" fontId="44" fillId="0" borderId="0">
      <alignment horizontal="center"/>
      <protection/>
    </xf>
    <xf numFmtId="49" fontId="44" fillId="0" borderId="6">
      <alignment/>
      <protection/>
    </xf>
    <xf numFmtId="0" fontId="44" fillId="0" borderId="31">
      <alignment horizontal="center" vertical="top"/>
      <protection/>
    </xf>
    <xf numFmtId="49" fontId="44" fillId="0" borderId="31">
      <alignment horizontal="center" vertical="top" wrapText="1"/>
      <protection/>
    </xf>
    <xf numFmtId="0" fontId="44" fillId="0" borderId="28">
      <alignment/>
      <protection/>
    </xf>
    <xf numFmtId="4" fontId="44" fillId="0" borderId="40">
      <alignment horizontal="right"/>
      <protection/>
    </xf>
    <xf numFmtId="4" fontId="44" fillId="0" borderId="2">
      <alignment horizontal="right"/>
      <protection/>
    </xf>
    <xf numFmtId="4" fontId="44" fillId="0" borderId="0">
      <alignment horizontal="right" shrinkToFit="1"/>
      <protection/>
    </xf>
    <xf numFmtId="4" fontId="44" fillId="0" borderId="6">
      <alignment horizontal="right"/>
      <protection/>
    </xf>
    <xf numFmtId="0" fontId="44" fillId="0" borderId="20">
      <alignment/>
      <protection/>
    </xf>
    <xf numFmtId="0" fontId="44" fillId="0" borderId="31">
      <alignment horizontal="center" vertical="top" wrapText="1"/>
      <protection/>
    </xf>
    <xf numFmtId="0" fontId="44" fillId="0" borderId="6">
      <alignment horizontal="center"/>
      <protection/>
    </xf>
    <xf numFmtId="49" fontId="44" fillId="0" borderId="20">
      <alignment horizontal="center"/>
      <protection/>
    </xf>
    <xf numFmtId="0" fontId="43" fillId="20" borderId="0">
      <alignment/>
      <protection/>
    </xf>
    <xf numFmtId="49" fontId="44" fillId="0" borderId="0">
      <alignment horizontal="left"/>
      <protection/>
    </xf>
    <xf numFmtId="4" fontId="44" fillId="0" borderId="28">
      <alignment horizontal="right"/>
      <protection/>
    </xf>
    <xf numFmtId="0" fontId="44" fillId="0" borderId="31">
      <alignment horizontal="center" vertical="top"/>
      <protection/>
    </xf>
    <xf numFmtId="4" fontId="44" fillId="0" borderId="29">
      <alignment horizontal="right"/>
      <protection/>
    </xf>
    <xf numFmtId="4" fontId="44" fillId="0" borderId="41">
      <alignment horizontal="right"/>
      <protection/>
    </xf>
    <xf numFmtId="0" fontId="44" fillId="0" borderId="29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4" fillId="0" borderId="0">
      <alignment horizontal="left"/>
      <protection/>
    </xf>
    <xf numFmtId="0" fontId="44" fillId="0" borderId="0">
      <alignment/>
      <protection/>
    </xf>
    <xf numFmtId="0" fontId="49" fillId="0" borderId="0">
      <alignment/>
      <protection/>
    </xf>
    <xf numFmtId="0" fontId="43" fillId="0" borderId="0">
      <alignment/>
      <protection/>
    </xf>
    <xf numFmtId="0" fontId="43" fillId="20" borderId="6">
      <alignment/>
      <protection/>
    </xf>
    <xf numFmtId="49" fontId="44" fillId="0" borderId="31">
      <alignment horizontal="center" vertical="center" wrapText="1"/>
      <protection/>
    </xf>
    <xf numFmtId="49" fontId="44" fillId="0" borderId="31">
      <alignment horizontal="center" vertical="center" wrapText="1"/>
      <protection/>
    </xf>
    <xf numFmtId="0" fontId="43" fillId="20" borderId="42">
      <alignment/>
      <protection/>
    </xf>
    <xf numFmtId="0" fontId="44" fillId="0" borderId="43">
      <alignment horizontal="left" wrapText="1"/>
      <protection/>
    </xf>
    <xf numFmtId="0" fontId="44" fillId="0" borderId="21">
      <alignment horizontal="left" wrapText="1" indent="1"/>
      <protection/>
    </xf>
    <xf numFmtId="0" fontId="44" fillId="0" borderId="9">
      <alignment horizontal="left" wrapText="1" indent="2"/>
      <protection/>
    </xf>
    <xf numFmtId="0" fontId="43" fillId="20" borderId="20">
      <alignment/>
      <protection/>
    </xf>
    <xf numFmtId="0" fontId="50" fillId="0" borderId="0">
      <alignment horizontal="center" wrapText="1"/>
      <protection/>
    </xf>
    <xf numFmtId="0" fontId="51" fillId="0" borderId="0">
      <alignment horizontal="center" vertical="top"/>
      <protection/>
    </xf>
    <xf numFmtId="0" fontId="44" fillId="0" borderId="6">
      <alignment wrapText="1"/>
      <protection/>
    </xf>
    <xf numFmtId="0" fontId="44" fillId="0" borderId="42">
      <alignment wrapText="1"/>
      <protection/>
    </xf>
    <xf numFmtId="0" fontId="44" fillId="0" borderId="20">
      <alignment horizontal="left"/>
      <protection/>
    </xf>
    <xf numFmtId="0" fontId="43" fillId="20" borderId="44">
      <alignment/>
      <protection/>
    </xf>
    <xf numFmtId="49" fontId="44" fillId="0" borderId="36">
      <alignment horizontal="center" wrapText="1"/>
      <protection/>
    </xf>
    <xf numFmtId="49" fontId="44" fillId="0" borderId="38">
      <alignment horizontal="center" wrapText="1"/>
      <protection/>
    </xf>
    <xf numFmtId="49" fontId="44" fillId="0" borderId="37">
      <alignment horizontal="center"/>
      <protection/>
    </xf>
    <xf numFmtId="0" fontId="43" fillId="20" borderId="25">
      <alignment/>
      <protection/>
    </xf>
    <xf numFmtId="0" fontId="44" fillId="0" borderId="2">
      <alignment/>
      <protection/>
    </xf>
    <xf numFmtId="0" fontId="44" fillId="0" borderId="0">
      <alignment horizontal="center"/>
      <protection/>
    </xf>
    <xf numFmtId="49" fontId="44" fillId="0" borderId="20">
      <alignment/>
      <protection/>
    </xf>
    <xf numFmtId="49" fontId="44" fillId="0" borderId="0">
      <alignment/>
      <protection/>
    </xf>
    <xf numFmtId="49" fontId="44" fillId="0" borderId="3">
      <alignment horizontal="center"/>
      <protection/>
    </xf>
    <xf numFmtId="49" fontId="44" fillId="0" borderId="28">
      <alignment horizontal="center"/>
      <protection/>
    </xf>
    <xf numFmtId="49" fontId="44" fillId="0" borderId="31">
      <alignment horizontal="center"/>
      <protection/>
    </xf>
    <xf numFmtId="49" fontId="44" fillId="0" borderId="31">
      <alignment horizontal="center" vertical="center" wrapText="1"/>
      <protection/>
    </xf>
    <xf numFmtId="49" fontId="44" fillId="0" borderId="40">
      <alignment horizontal="center" vertical="center" wrapText="1"/>
      <protection/>
    </xf>
    <xf numFmtId="0" fontId="43" fillId="20" borderId="45">
      <alignment/>
      <protection/>
    </xf>
    <xf numFmtId="4" fontId="44" fillId="0" borderId="31">
      <alignment horizontal="right"/>
      <protection/>
    </xf>
    <xf numFmtId="0" fontId="44" fillId="22" borderId="2">
      <alignment/>
      <protection/>
    </xf>
    <xf numFmtId="0" fontId="44" fillId="22" borderId="0">
      <alignment/>
      <protection/>
    </xf>
    <xf numFmtId="0" fontId="50" fillId="0" borderId="0">
      <alignment horizontal="center" wrapText="1"/>
      <protection/>
    </xf>
    <xf numFmtId="0" fontId="52" fillId="0" borderId="46">
      <alignment/>
      <protection/>
    </xf>
    <xf numFmtId="49" fontId="53" fillId="0" borderId="13">
      <alignment horizontal="right"/>
      <protection/>
    </xf>
    <xf numFmtId="0" fontId="44" fillId="0" borderId="13">
      <alignment horizontal="right"/>
      <protection/>
    </xf>
    <xf numFmtId="0" fontId="52" fillId="0" borderId="6">
      <alignment/>
      <protection/>
    </xf>
    <xf numFmtId="0" fontId="44" fillId="0" borderId="40">
      <alignment horizontal="center"/>
      <protection/>
    </xf>
    <xf numFmtId="49" fontId="43" fillId="0" borderId="47">
      <alignment horizontal="center"/>
      <protection/>
    </xf>
    <xf numFmtId="184" fontId="44" fillId="0" borderId="17">
      <alignment horizontal="center"/>
      <protection/>
    </xf>
    <xf numFmtId="0" fontId="44" fillId="0" borderId="48">
      <alignment horizontal="center"/>
      <protection/>
    </xf>
    <xf numFmtId="49" fontId="44" fillId="0" borderId="18">
      <alignment horizontal="center"/>
      <protection/>
    </xf>
    <xf numFmtId="49" fontId="44" fillId="0" borderId="17">
      <alignment horizontal="center"/>
      <protection/>
    </xf>
    <xf numFmtId="0" fontId="44" fillId="0" borderId="17">
      <alignment horizontal="center"/>
      <protection/>
    </xf>
    <xf numFmtId="49" fontId="44" fillId="0" borderId="49">
      <alignment horizontal="center"/>
      <protection/>
    </xf>
    <xf numFmtId="0" fontId="49" fillId="0" borderId="2">
      <alignment/>
      <protection/>
    </xf>
    <xf numFmtId="0" fontId="52" fillId="0" borderId="0">
      <alignment/>
      <protection/>
    </xf>
    <xf numFmtId="0" fontId="43" fillId="0" borderId="50">
      <alignment/>
      <protection/>
    </xf>
    <xf numFmtId="0" fontId="43" fillId="0" borderId="19">
      <alignment/>
      <protection/>
    </xf>
    <xf numFmtId="4" fontId="44" fillId="0" borderId="9">
      <alignment horizontal="right"/>
      <protection/>
    </xf>
    <xf numFmtId="49" fontId="44" fillId="0" borderId="29">
      <alignment horizontal="center"/>
      <protection/>
    </xf>
    <xf numFmtId="0" fontId="43" fillId="20" borderId="51">
      <alignment/>
      <protection/>
    </xf>
    <xf numFmtId="0" fontId="44" fillId="0" borderId="52">
      <alignment horizontal="left" wrapText="1"/>
      <protection/>
    </xf>
    <xf numFmtId="0" fontId="44" fillId="0" borderId="26">
      <alignment horizontal="left" wrapText="1" indent="1"/>
      <protection/>
    </xf>
    <xf numFmtId="0" fontId="43" fillId="20" borderId="53">
      <alignment/>
      <protection/>
    </xf>
    <xf numFmtId="0" fontId="44" fillId="0" borderId="17">
      <alignment horizontal="left" wrapText="1" indent="2"/>
      <protection/>
    </xf>
    <xf numFmtId="0" fontId="43" fillId="20" borderId="54">
      <alignment/>
      <protection/>
    </xf>
    <xf numFmtId="0" fontId="44" fillId="22" borderId="23">
      <alignment/>
      <protection/>
    </xf>
    <xf numFmtId="0" fontId="50" fillId="0" borderId="0">
      <alignment horizontal="left" wrapText="1"/>
      <protection/>
    </xf>
    <xf numFmtId="49" fontId="43" fillId="0" borderId="0">
      <alignment/>
      <protection/>
    </xf>
    <xf numFmtId="0" fontId="44" fillId="0" borderId="0">
      <alignment horizontal="right"/>
      <protection/>
    </xf>
    <xf numFmtId="49" fontId="44" fillId="0" borderId="0">
      <alignment horizontal="right"/>
      <protection/>
    </xf>
    <xf numFmtId="0" fontId="44" fillId="0" borderId="0">
      <alignment horizontal="left" wrapText="1"/>
      <protection/>
    </xf>
    <xf numFmtId="0" fontId="44" fillId="0" borderId="6">
      <alignment horizontal="left"/>
      <protection/>
    </xf>
    <xf numFmtId="0" fontId="44" fillId="0" borderId="22">
      <alignment horizontal="left" wrapText="1"/>
      <protection/>
    </xf>
    <xf numFmtId="0" fontId="44" fillId="0" borderId="42">
      <alignment/>
      <protection/>
    </xf>
    <xf numFmtId="0" fontId="45" fillId="0" borderId="55">
      <alignment horizontal="left" wrapText="1"/>
      <protection/>
    </xf>
    <xf numFmtId="0" fontId="44" fillId="0" borderId="8">
      <alignment horizontal="left" wrapText="1" indent="2"/>
      <protection/>
    </xf>
    <xf numFmtId="49" fontId="44" fillId="0" borderId="0">
      <alignment horizontal="center" wrapText="1"/>
      <protection/>
    </xf>
    <xf numFmtId="49" fontId="44" fillId="0" borderId="37">
      <alignment horizontal="center" wrapText="1"/>
      <protection/>
    </xf>
    <xf numFmtId="0" fontId="44" fillId="0" borderId="56">
      <alignment/>
      <protection/>
    </xf>
    <xf numFmtId="0" fontId="44" fillId="0" borderId="57">
      <alignment horizontal="center" wrapText="1"/>
      <protection/>
    </xf>
    <xf numFmtId="0" fontId="43" fillId="20" borderId="2">
      <alignment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4" fillId="29" borderId="58" applyNumberFormat="0" applyAlignment="0" applyProtection="0"/>
    <xf numFmtId="0" fontId="55" fillId="30" borderId="59" applyNumberFormat="0" applyAlignment="0" applyProtection="0"/>
    <xf numFmtId="0" fontId="56" fillId="30" borderId="58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60" applyNumberFormat="0" applyFill="0" applyAlignment="0" applyProtection="0"/>
    <xf numFmtId="0" fontId="58" fillId="0" borderId="61" applyNumberFormat="0" applyFill="0" applyAlignment="0" applyProtection="0"/>
    <xf numFmtId="0" fontId="59" fillId="0" borderId="62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3" applyNumberFormat="0" applyFill="0" applyAlignment="0" applyProtection="0"/>
    <xf numFmtId="0" fontId="61" fillId="31" borderId="6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65" applyNumberFormat="0" applyFont="0" applyAlignment="0" applyProtection="0"/>
    <xf numFmtId="9" fontId="0" fillId="0" borderId="0" applyFont="0" applyFill="0" applyBorder="0" applyAlignment="0" applyProtection="0"/>
    <xf numFmtId="0" fontId="66" fillId="0" borderId="66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49" fontId="5" fillId="0" borderId="67" xfId="0" applyNumberFormat="1" applyFont="1" applyFill="1" applyBorder="1" applyAlignment="1">
      <alignment horizontal="center" vertical="center" wrapText="1"/>
    </xf>
    <xf numFmtId="4" fontId="5" fillId="0" borderId="67" xfId="0" applyNumberFormat="1" applyFont="1" applyFill="1" applyBorder="1" applyAlignment="1">
      <alignment horizontal="center" vertical="center" wrapText="1"/>
    </xf>
    <xf numFmtId="169" fontId="5" fillId="0" borderId="6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69" fontId="5" fillId="0" borderId="0" xfId="0" applyNumberFormat="1" applyFont="1" applyFill="1" applyAlignment="1">
      <alignment horizontal="right"/>
    </xf>
    <xf numFmtId="0" fontId="6" fillId="36" borderId="0" xfId="0" applyFont="1" applyFill="1" applyAlignment="1">
      <alignment/>
    </xf>
    <xf numFmtId="49" fontId="6" fillId="36" borderId="0" xfId="0" applyNumberFormat="1" applyFont="1" applyFill="1" applyAlignment="1">
      <alignment/>
    </xf>
    <xf numFmtId="169" fontId="6" fillId="36" borderId="0" xfId="0" applyNumberFormat="1" applyFont="1" applyFill="1" applyAlignment="1">
      <alignment/>
    </xf>
    <xf numFmtId="169" fontId="5" fillId="36" borderId="0" xfId="0" applyNumberFormat="1" applyFont="1" applyFill="1" applyAlignment="1">
      <alignment horizontal="right"/>
    </xf>
    <xf numFmtId="0" fontId="7" fillId="36" borderId="0" xfId="0" applyFont="1" applyFill="1" applyAlignment="1">
      <alignment/>
    </xf>
    <xf numFmtId="4" fontId="5" fillId="36" borderId="67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69" fontId="5" fillId="37" borderId="67" xfId="264" applyNumberFormat="1" applyFont="1" applyFill="1" applyBorder="1" applyAlignment="1">
      <alignment horizontal="right" indent="1"/>
    </xf>
    <xf numFmtId="49" fontId="5" fillId="0" borderId="67" xfId="0" applyNumberFormat="1" applyFont="1" applyFill="1" applyBorder="1" applyAlignment="1">
      <alignment horizontal="center"/>
    </xf>
    <xf numFmtId="49" fontId="5" fillId="0" borderId="67" xfId="0" applyNumberFormat="1" applyFont="1" applyFill="1" applyBorder="1" applyAlignment="1">
      <alignment horizontal="left" wrapText="1" indent="1"/>
    </xf>
    <xf numFmtId="49" fontId="5" fillId="37" borderId="67" xfId="0" applyNumberFormat="1" applyFont="1" applyFill="1" applyBorder="1" applyAlignment="1">
      <alignment horizontal="center" wrapText="1"/>
    </xf>
    <xf numFmtId="49" fontId="5" fillId="37" borderId="67" xfId="0" applyNumberFormat="1" applyFont="1" applyFill="1" applyBorder="1" applyAlignment="1">
      <alignment horizontal="center"/>
    </xf>
    <xf numFmtId="169" fontId="5" fillId="37" borderId="67" xfId="0" applyNumberFormat="1" applyFont="1" applyFill="1" applyBorder="1" applyAlignment="1">
      <alignment horizontal="right" indent="1"/>
    </xf>
    <xf numFmtId="49" fontId="6" fillId="37" borderId="67" xfId="0" applyNumberFormat="1" applyFont="1" applyFill="1" applyBorder="1" applyAlignment="1">
      <alignment horizontal="center"/>
    </xf>
    <xf numFmtId="169" fontId="6" fillId="37" borderId="67" xfId="0" applyNumberFormat="1" applyFont="1" applyFill="1" applyBorder="1" applyAlignment="1">
      <alignment horizontal="right" indent="1" shrinkToFit="1"/>
    </xf>
    <xf numFmtId="169" fontId="6" fillId="37" borderId="67" xfId="0" applyNumberFormat="1" applyFont="1" applyFill="1" applyBorder="1" applyAlignment="1">
      <alignment horizontal="right" indent="1"/>
    </xf>
    <xf numFmtId="0" fontId="6" fillId="37" borderId="67" xfId="0" applyFont="1" applyFill="1" applyBorder="1" applyAlignment="1">
      <alignment wrapText="1"/>
    </xf>
    <xf numFmtId="169" fontId="6" fillId="37" borderId="67" xfId="0" applyNumberFormat="1" applyFont="1" applyFill="1" applyBorder="1" applyAlignment="1">
      <alignment horizontal="right" wrapText="1" indent="1"/>
    </xf>
    <xf numFmtId="169" fontId="5" fillId="37" borderId="67" xfId="0" applyNumberFormat="1" applyFont="1" applyFill="1" applyBorder="1" applyAlignment="1">
      <alignment horizontal="right" wrapText="1" indent="1"/>
    </xf>
    <xf numFmtId="49" fontId="5" fillId="37" borderId="67" xfId="0" applyNumberFormat="1" applyFont="1" applyFill="1" applyBorder="1" applyAlignment="1">
      <alignment wrapText="1"/>
    </xf>
    <xf numFmtId="0" fontId="6" fillId="36" borderId="0" xfId="0" applyFont="1" applyFill="1" applyAlignment="1">
      <alignment horizontal="center"/>
    </xf>
    <xf numFmtId="49" fontId="6" fillId="36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9" fontId="5" fillId="0" borderId="67" xfId="0" applyNumberFormat="1" applyFont="1" applyFill="1" applyBorder="1" applyAlignment="1">
      <alignment horizontal="right" indent="1"/>
    </xf>
    <xf numFmtId="49" fontId="5" fillId="0" borderId="67" xfId="0" applyNumberFormat="1" applyFont="1" applyFill="1" applyBorder="1" applyAlignment="1">
      <alignment horizontal="center" wrapText="1"/>
    </xf>
    <xf numFmtId="169" fontId="5" fillId="0" borderId="67" xfId="264" applyNumberFormat="1" applyFont="1" applyFill="1" applyBorder="1" applyAlignment="1">
      <alignment horizontal="right" indent="1"/>
    </xf>
    <xf numFmtId="49" fontId="6" fillId="0" borderId="67" xfId="0" applyNumberFormat="1" applyFont="1" applyFill="1" applyBorder="1" applyAlignment="1">
      <alignment horizontal="center"/>
    </xf>
    <xf numFmtId="0" fontId="5" fillId="0" borderId="67" xfId="0" applyFont="1" applyFill="1" applyBorder="1" applyAlignment="1">
      <alignment wrapText="1"/>
    </xf>
    <xf numFmtId="0" fontId="5" fillId="0" borderId="67" xfId="0" applyFont="1" applyFill="1" applyBorder="1" applyAlignment="1">
      <alignment horizontal="center"/>
    </xf>
    <xf numFmtId="0" fontId="6" fillId="0" borderId="67" xfId="0" applyFont="1" applyFill="1" applyBorder="1" applyAlignment="1">
      <alignment wrapText="1"/>
    </xf>
    <xf numFmtId="0" fontId="6" fillId="0" borderId="67" xfId="0" applyFont="1" applyFill="1" applyBorder="1" applyAlignment="1">
      <alignment horizontal="center"/>
    </xf>
    <xf numFmtId="0" fontId="5" fillId="0" borderId="67" xfId="0" applyFont="1" applyFill="1" applyBorder="1" applyAlignment="1">
      <alignment vertical="top" wrapText="1"/>
    </xf>
    <xf numFmtId="0" fontId="6" fillId="36" borderId="67" xfId="0" applyFont="1" applyFill="1" applyBorder="1" applyAlignment="1">
      <alignment vertical="top" wrapText="1"/>
    </xf>
    <xf numFmtId="0" fontId="6" fillId="0" borderId="67" xfId="0" applyNumberFormat="1" applyFont="1" applyFill="1" applyBorder="1" applyAlignment="1">
      <alignment vertical="top" wrapText="1"/>
    </xf>
    <xf numFmtId="0" fontId="5" fillId="0" borderId="67" xfId="0" applyNumberFormat="1" applyFont="1" applyFill="1" applyBorder="1" applyAlignment="1">
      <alignment horizontal="center"/>
    </xf>
    <xf numFmtId="169" fontId="6" fillId="0" borderId="67" xfId="0" applyNumberFormat="1" applyFont="1" applyFill="1" applyBorder="1" applyAlignment="1">
      <alignment horizontal="right" indent="1"/>
    </xf>
    <xf numFmtId="169" fontId="6" fillId="0" borderId="67" xfId="0" applyNumberFormat="1" applyFont="1" applyFill="1" applyBorder="1" applyAlignment="1">
      <alignment horizontal="right" wrapText="1" indent="1"/>
    </xf>
    <xf numFmtId="169" fontId="5" fillId="0" borderId="67" xfId="0" applyNumberFormat="1" applyFont="1" applyFill="1" applyBorder="1" applyAlignment="1">
      <alignment horizontal="right" wrapText="1" indent="1"/>
    </xf>
    <xf numFmtId="49" fontId="6" fillId="37" borderId="67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6" fillId="0" borderId="67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3" fontId="5" fillId="0" borderId="67" xfId="0" applyNumberFormat="1" applyFont="1" applyFill="1" applyBorder="1" applyAlignment="1" applyProtection="1">
      <alignment horizontal="left" vertical="top" wrapText="1"/>
      <protection locked="0"/>
    </xf>
    <xf numFmtId="3" fontId="6" fillId="0" borderId="67" xfId="0" applyNumberFormat="1" applyFont="1" applyFill="1" applyBorder="1" applyAlignment="1" applyProtection="1">
      <alignment horizontal="left" vertical="top" wrapText="1" indent="1"/>
      <protection locked="0"/>
    </xf>
    <xf numFmtId="3" fontId="6" fillId="0" borderId="67" xfId="0" applyNumberFormat="1" applyFont="1" applyFill="1" applyBorder="1" applyAlignment="1" applyProtection="1">
      <alignment horizontal="center" wrapText="1"/>
      <protection/>
    </xf>
    <xf numFmtId="3" fontId="6" fillId="0" borderId="67" xfId="0" applyNumberFormat="1" applyFont="1" applyFill="1" applyBorder="1" applyAlignment="1" applyProtection="1">
      <alignment horizontal="left" vertical="top" wrapText="1" indent="2"/>
      <protection locked="0"/>
    </xf>
    <xf numFmtId="3" fontId="6" fillId="0" borderId="67" xfId="0" applyNumberFormat="1" applyFont="1" applyFill="1" applyBorder="1" applyAlignment="1" applyProtection="1">
      <alignment horizontal="left" vertical="center" wrapText="1" indent="1"/>
      <protection/>
    </xf>
    <xf numFmtId="3" fontId="5" fillId="0" borderId="67" xfId="0" applyNumberFormat="1" applyFont="1" applyFill="1" applyBorder="1" applyAlignment="1" applyProtection="1">
      <alignment horizontal="center" wrapText="1"/>
      <protection/>
    </xf>
    <xf numFmtId="3" fontId="6" fillId="0" borderId="67" xfId="0" applyNumberFormat="1" applyFont="1" applyFill="1" applyBorder="1" applyAlignment="1">
      <alignment horizontal="left" vertical="center" wrapText="1" indent="2"/>
    </xf>
    <xf numFmtId="0" fontId="6" fillId="0" borderId="67" xfId="0" applyFont="1" applyFill="1" applyBorder="1" applyAlignment="1">
      <alignment horizontal="left" wrapText="1" indent="3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vertical="top" wrapText="1"/>
    </xf>
    <xf numFmtId="0" fontId="10" fillId="36" borderId="0" xfId="0" applyFont="1" applyFill="1" applyAlignment="1">
      <alignment/>
    </xf>
    <xf numFmtId="49" fontId="10" fillId="36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9" fontId="10" fillId="0" borderId="0" xfId="0" applyNumberFormat="1" applyFont="1" applyFill="1" applyAlignment="1">
      <alignment horizontal="right"/>
    </xf>
    <xf numFmtId="49" fontId="5" fillId="0" borderId="67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3" fontId="5" fillId="0" borderId="67" xfId="0" applyNumberFormat="1" applyFont="1" applyFill="1" applyBorder="1" applyAlignment="1" applyProtection="1">
      <alignment horizontal="left" vertical="center" wrapText="1" indent="1"/>
      <protection/>
    </xf>
    <xf numFmtId="169" fontId="6" fillId="37" borderId="0" xfId="0" applyNumberFormat="1" applyFont="1" applyFill="1" applyAlignment="1">
      <alignment/>
    </xf>
    <xf numFmtId="169" fontId="6" fillId="0" borderId="0" xfId="0" applyNumberFormat="1" applyFont="1" applyFill="1" applyBorder="1" applyAlignment="1">
      <alignment horizontal="right" wrapText="1" indent="1"/>
    </xf>
    <xf numFmtId="169" fontId="6" fillId="37" borderId="0" xfId="0" applyNumberFormat="1" applyFont="1" applyFill="1" applyBorder="1" applyAlignment="1">
      <alignment horizontal="right" wrapText="1" indent="1"/>
    </xf>
    <xf numFmtId="0" fontId="10" fillId="37" borderId="0" xfId="0" applyFont="1" applyFill="1" applyAlignment="1">
      <alignment/>
    </xf>
    <xf numFmtId="4" fontId="5" fillId="37" borderId="0" xfId="0" applyNumberFormat="1" applyFont="1" applyFill="1" applyBorder="1" applyAlignment="1">
      <alignment horizontal="right" vertical="center" wrapText="1"/>
    </xf>
    <xf numFmtId="49" fontId="5" fillId="37" borderId="0" xfId="0" applyNumberFormat="1" applyFont="1" applyFill="1" applyBorder="1" applyAlignment="1">
      <alignment horizontal="center"/>
    </xf>
    <xf numFmtId="169" fontId="5" fillId="37" borderId="67" xfId="0" applyNumberFormat="1" applyFont="1" applyFill="1" applyBorder="1" applyAlignment="1">
      <alignment horizontal="center" vertical="center" wrapText="1"/>
    </xf>
    <xf numFmtId="169" fontId="6" fillId="37" borderId="0" xfId="0" applyNumberFormat="1" applyFont="1" applyFill="1" applyBorder="1" applyAlignment="1">
      <alignment horizontal="right" indent="1"/>
    </xf>
    <xf numFmtId="169" fontId="5" fillId="0" borderId="67" xfId="266" applyNumberFormat="1" applyFont="1" applyFill="1" applyBorder="1" applyAlignment="1">
      <alignment horizontal="right" indent="1"/>
    </xf>
    <xf numFmtId="169" fontId="6" fillId="36" borderId="67" xfId="266" applyNumberFormat="1" applyFont="1" applyFill="1" applyBorder="1" applyAlignment="1">
      <alignment horizontal="right" indent="1" shrinkToFit="1"/>
    </xf>
    <xf numFmtId="169" fontId="6" fillId="0" borderId="67" xfId="266" applyNumberFormat="1" applyFont="1" applyFill="1" applyBorder="1" applyAlignment="1">
      <alignment horizontal="right" indent="1"/>
    </xf>
    <xf numFmtId="0" fontId="6" fillId="0" borderId="67" xfId="0" applyFont="1" applyFill="1" applyBorder="1" applyAlignment="1">
      <alignment horizontal="left" wrapText="1" indent="1"/>
    </xf>
    <xf numFmtId="43" fontId="7" fillId="0" borderId="0" xfId="264" applyFont="1" applyFill="1" applyAlignment="1">
      <alignment/>
    </xf>
    <xf numFmtId="43" fontId="7" fillId="36" borderId="0" xfId="264" applyFont="1" applyFill="1" applyAlignment="1">
      <alignment/>
    </xf>
    <xf numFmtId="43" fontId="7" fillId="0" borderId="0" xfId="0" applyNumberFormat="1" applyFont="1" applyFill="1" applyAlignment="1">
      <alignment/>
    </xf>
    <xf numFmtId="0" fontId="6" fillId="0" borderId="67" xfId="0" applyFont="1" applyFill="1" applyBorder="1" applyAlignment="1">
      <alignment horizontal="left" vertical="center" wrapText="1" indent="3"/>
    </xf>
    <xf numFmtId="0" fontId="6" fillId="0" borderId="67" xfId="0" applyFont="1" applyFill="1" applyBorder="1" applyAlignment="1">
      <alignment horizontal="left" vertical="center" wrapText="1" indent="1"/>
    </xf>
    <xf numFmtId="0" fontId="6" fillId="0" borderId="67" xfId="0" applyFont="1" applyFill="1" applyBorder="1" applyAlignment="1">
      <alignment horizontal="left" vertical="center" wrapText="1" indent="2"/>
    </xf>
    <xf numFmtId="49" fontId="5" fillId="0" borderId="67" xfId="0" applyNumberFormat="1" applyFont="1" applyFill="1" applyBorder="1" applyAlignment="1">
      <alignment horizontal="left" vertical="center" wrapText="1" indent="1"/>
    </xf>
    <xf numFmtId="49" fontId="6" fillId="0" borderId="67" xfId="0" applyNumberFormat="1" applyFont="1" applyFill="1" applyBorder="1" applyAlignment="1">
      <alignment vertical="center" wrapText="1"/>
    </xf>
    <xf numFmtId="49" fontId="5" fillId="0" borderId="67" xfId="0" applyNumberFormat="1" applyFont="1" applyFill="1" applyBorder="1" applyAlignment="1">
      <alignment vertical="center" wrapText="1"/>
    </xf>
    <xf numFmtId="49" fontId="6" fillId="37" borderId="67" xfId="0" applyNumberFormat="1" applyFont="1" applyFill="1" applyBorder="1" applyAlignment="1">
      <alignment vertical="center" wrapText="1"/>
    </xf>
    <xf numFmtId="49" fontId="5" fillId="37" borderId="67" xfId="0" applyNumberFormat="1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6" fillId="37" borderId="67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vertical="center" wrapText="1"/>
    </xf>
    <xf numFmtId="49" fontId="1" fillId="37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center"/>
    </xf>
    <xf numFmtId="49" fontId="6" fillId="36" borderId="68" xfId="0" applyNumberFormat="1" applyFont="1" applyFill="1" applyBorder="1" applyAlignment="1">
      <alignment horizontal="left" wrapText="1"/>
    </xf>
  </cellXfs>
  <cellStyles count="2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05" xfId="143"/>
    <cellStyle name="xl206" xfId="144"/>
    <cellStyle name="xl207" xfId="145"/>
    <cellStyle name="xl208" xfId="146"/>
    <cellStyle name="xl209" xfId="147"/>
    <cellStyle name="xl21" xfId="148"/>
    <cellStyle name="xl210" xfId="149"/>
    <cellStyle name="xl211" xfId="150"/>
    <cellStyle name="xl212" xfId="151"/>
    <cellStyle name="xl213" xfId="152"/>
    <cellStyle name="xl214" xfId="153"/>
    <cellStyle name="xl215" xfId="154"/>
    <cellStyle name="xl22" xfId="155"/>
    <cellStyle name="xl23" xfId="156"/>
    <cellStyle name="xl24" xfId="157"/>
    <cellStyle name="xl25" xfId="158"/>
    <cellStyle name="xl26" xfId="159"/>
    <cellStyle name="xl27" xfId="160"/>
    <cellStyle name="xl28" xfId="161"/>
    <cellStyle name="xl29" xfId="162"/>
    <cellStyle name="xl30" xfId="163"/>
    <cellStyle name="xl31" xfId="164"/>
    <cellStyle name="xl32" xfId="165"/>
    <cellStyle name="xl33" xfId="166"/>
    <cellStyle name="xl34" xfId="167"/>
    <cellStyle name="xl35" xfId="168"/>
    <cellStyle name="xl36" xfId="169"/>
    <cellStyle name="xl37" xfId="170"/>
    <cellStyle name="xl38" xfId="171"/>
    <cellStyle name="xl39" xfId="172"/>
    <cellStyle name="xl40" xfId="173"/>
    <cellStyle name="xl41" xfId="174"/>
    <cellStyle name="xl42" xfId="175"/>
    <cellStyle name="xl43" xfId="176"/>
    <cellStyle name="xl44" xfId="177"/>
    <cellStyle name="xl45" xfId="178"/>
    <cellStyle name="xl46" xfId="179"/>
    <cellStyle name="xl47" xfId="180"/>
    <cellStyle name="xl48" xfId="181"/>
    <cellStyle name="xl49" xfId="182"/>
    <cellStyle name="xl50" xfId="183"/>
    <cellStyle name="xl51" xfId="184"/>
    <cellStyle name="xl52" xfId="185"/>
    <cellStyle name="xl53" xfId="186"/>
    <cellStyle name="xl54" xfId="187"/>
    <cellStyle name="xl55" xfId="188"/>
    <cellStyle name="xl56" xfId="189"/>
    <cellStyle name="xl57" xfId="190"/>
    <cellStyle name="xl58" xfId="191"/>
    <cellStyle name="xl59" xfId="192"/>
    <cellStyle name="xl60" xfId="193"/>
    <cellStyle name="xl61" xfId="194"/>
    <cellStyle name="xl62" xfId="195"/>
    <cellStyle name="xl63" xfId="196"/>
    <cellStyle name="xl64" xfId="197"/>
    <cellStyle name="xl65" xfId="198"/>
    <cellStyle name="xl66" xfId="199"/>
    <cellStyle name="xl67" xfId="200"/>
    <cellStyle name="xl68" xfId="201"/>
    <cellStyle name="xl69" xfId="202"/>
    <cellStyle name="xl70" xfId="203"/>
    <cellStyle name="xl71" xfId="204"/>
    <cellStyle name="xl72" xfId="205"/>
    <cellStyle name="xl73" xfId="206"/>
    <cellStyle name="xl74" xfId="207"/>
    <cellStyle name="xl75" xfId="208"/>
    <cellStyle name="xl76" xfId="209"/>
    <cellStyle name="xl77" xfId="210"/>
    <cellStyle name="xl78" xfId="211"/>
    <cellStyle name="xl79" xfId="212"/>
    <cellStyle name="xl80" xfId="213"/>
    <cellStyle name="xl81" xfId="214"/>
    <cellStyle name="xl82" xfId="215"/>
    <cellStyle name="xl83" xfId="216"/>
    <cellStyle name="xl84" xfId="217"/>
    <cellStyle name="xl85" xfId="218"/>
    <cellStyle name="xl86" xfId="219"/>
    <cellStyle name="xl87" xfId="220"/>
    <cellStyle name="xl88" xfId="221"/>
    <cellStyle name="xl89" xfId="222"/>
    <cellStyle name="xl90" xfId="223"/>
    <cellStyle name="xl91" xfId="224"/>
    <cellStyle name="xl92" xfId="225"/>
    <cellStyle name="xl93" xfId="226"/>
    <cellStyle name="xl94" xfId="227"/>
    <cellStyle name="xl95" xfId="228"/>
    <cellStyle name="xl96" xfId="229"/>
    <cellStyle name="xl97" xfId="230"/>
    <cellStyle name="xl98" xfId="231"/>
    <cellStyle name="xl99" xfId="232"/>
    <cellStyle name="Акцент1" xfId="233"/>
    <cellStyle name="Акцент2" xfId="234"/>
    <cellStyle name="Акцент3" xfId="235"/>
    <cellStyle name="Акцент4" xfId="236"/>
    <cellStyle name="Акцент5" xfId="237"/>
    <cellStyle name="Акцент6" xfId="238"/>
    <cellStyle name="Ввод " xfId="239"/>
    <cellStyle name="Вывод" xfId="240"/>
    <cellStyle name="Вычисление" xfId="241"/>
    <cellStyle name="Hyperlink" xfId="242"/>
    <cellStyle name="Currency" xfId="243"/>
    <cellStyle name="Currency [0]" xfId="244"/>
    <cellStyle name="Заголовок 1" xfId="245"/>
    <cellStyle name="Заголовок 2" xfId="246"/>
    <cellStyle name="Заголовок 3" xfId="247"/>
    <cellStyle name="Заголовок 4" xfId="248"/>
    <cellStyle name="Итог" xfId="249"/>
    <cellStyle name="Контрольная ячейка" xfId="250"/>
    <cellStyle name="Название" xfId="251"/>
    <cellStyle name="Нейтральный" xfId="252"/>
    <cellStyle name="Обычный 2" xfId="253"/>
    <cellStyle name="Обычный 2 2" xfId="254"/>
    <cellStyle name="Обычный 3" xfId="255"/>
    <cellStyle name="Обычный 4" xfId="256"/>
    <cellStyle name="Followed Hyperlink" xfId="257"/>
    <cellStyle name="Плохой" xfId="258"/>
    <cellStyle name="Пояснение" xfId="259"/>
    <cellStyle name="Примечание" xfId="260"/>
    <cellStyle name="Percent" xfId="261"/>
    <cellStyle name="Связанная ячейка" xfId="262"/>
    <cellStyle name="Текст предупреждения" xfId="263"/>
    <cellStyle name="Comma" xfId="264"/>
    <cellStyle name="Comma [0]" xfId="265"/>
    <cellStyle name="Финансовый 2" xfId="266"/>
    <cellStyle name="Хороший" xfId="2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"/>
  <sheetViews>
    <sheetView view="pageBreakPreview" zoomScale="85" zoomScaleNormal="103" zoomScaleSheetLayoutView="85" workbookViewId="0" topLeftCell="A194">
      <selection activeCell="A207" sqref="A207"/>
    </sheetView>
  </sheetViews>
  <sheetFormatPr defaultColWidth="9.00390625" defaultRowHeight="12.75" outlineLevelRow="1"/>
  <cols>
    <col min="1" max="1" width="62.625" style="2" customWidth="1"/>
    <col min="2" max="2" width="27.25390625" style="51" customWidth="1"/>
    <col min="3" max="3" width="20.625" style="3" customWidth="1"/>
    <col min="4" max="4" width="18.125" style="72" customWidth="1"/>
    <col min="5" max="5" width="14.625" style="1" customWidth="1"/>
    <col min="6" max="6" width="14.75390625" style="1" bestFit="1" customWidth="1"/>
    <col min="7" max="7" width="11.00390625" style="1" bestFit="1" customWidth="1"/>
    <col min="8" max="16384" width="9.125" style="1" customWidth="1"/>
  </cols>
  <sheetData>
    <row r="1" spans="1:5" ht="15.75">
      <c r="A1" s="98" t="s">
        <v>391</v>
      </c>
      <c r="B1" s="98"/>
      <c r="C1" s="98"/>
      <c r="D1" s="98"/>
      <c r="E1" s="98"/>
    </row>
    <row r="2" spans="1:5" ht="12.75">
      <c r="A2" s="53"/>
      <c r="B2" s="53"/>
      <c r="C2" s="53"/>
      <c r="D2" s="77"/>
      <c r="E2" s="53"/>
    </row>
    <row r="3" spans="3:5" ht="12.75">
      <c r="C3" s="15"/>
      <c r="D3" s="76"/>
      <c r="E3" s="18" t="s">
        <v>6</v>
      </c>
    </row>
    <row r="4" spans="1:5" ht="92.25" customHeight="1">
      <c r="A4" s="4" t="s">
        <v>7</v>
      </c>
      <c r="B4" s="14" t="s">
        <v>5</v>
      </c>
      <c r="C4" s="14" t="s">
        <v>412</v>
      </c>
      <c r="D4" s="78" t="s">
        <v>393</v>
      </c>
      <c r="E4" s="5" t="s">
        <v>8</v>
      </c>
    </row>
    <row r="5" spans="1:7" s="7" customFormat="1" ht="14.25" customHeight="1">
      <c r="A5" s="54" t="s">
        <v>9</v>
      </c>
      <c r="B5" s="20" t="s">
        <v>10</v>
      </c>
      <c r="C5" s="80">
        <f>C6+C9+C11+C14+C18+C21+C24+C29+C34+C38+C41+C43+C45+C61</f>
        <v>92076306.3</v>
      </c>
      <c r="D5" s="80">
        <f>D6+D9+D11+D14+D18+D21+D24+D29+D34+D38+D41+D43+D45+D61+D64</f>
        <v>4479861</v>
      </c>
      <c r="E5" s="80">
        <f aca="true" t="shared" si="0" ref="E5:E72">IF(C5=0," ",(D5/C5*100))</f>
        <v>4.9</v>
      </c>
      <c r="F5" s="84"/>
      <c r="G5" s="86"/>
    </row>
    <row r="6" spans="1:7" s="7" customFormat="1" ht="14.25" customHeight="1">
      <c r="A6" s="55" t="s">
        <v>11</v>
      </c>
      <c r="B6" s="56" t="s">
        <v>12</v>
      </c>
      <c r="C6" s="81">
        <f>C7+C8</f>
        <v>62073063.9</v>
      </c>
      <c r="D6" s="81">
        <f>D7+D8</f>
        <v>3169941.9</v>
      </c>
      <c r="E6" s="82">
        <f t="shared" si="0"/>
        <v>5.1</v>
      </c>
      <c r="F6" s="84"/>
      <c r="G6" s="86"/>
    </row>
    <row r="7" spans="1:7" s="7" customFormat="1" ht="14.25" customHeight="1">
      <c r="A7" s="57" t="s">
        <v>13</v>
      </c>
      <c r="B7" s="56" t="s">
        <v>14</v>
      </c>
      <c r="C7" s="81">
        <v>31800015.9</v>
      </c>
      <c r="D7" s="81">
        <v>1442503.2</v>
      </c>
      <c r="E7" s="82">
        <f t="shared" si="0"/>
        <v>4.5</v>
      </c>
      <c r="F7" s="84"/>
      <c r="G7" s="86"/>
    </row>
    <row r="8" spans="1:7" s="7" customFormat="1" ht="14.25" customHeight="1">
      <c r="A8" s="57" t="s">
        <v>15</v>
      </c>
      <c r="B8" s="56" t="s">
        <v>16</v>
      </c>
      <c r="C8" s="81">
        <v>30273048</v>
      </c>
      <c r="D8" s="81">
        <v>1727438.7</v>
      </c>
      <c r="E8" s="82">
        <f t="shared" si="0"/>
        <v>5.7</v>
      </c>
      <c r="F8" s="84"/>
      <c r="G8" s="86"/>
    </row>
    <row r="9" spans="1:7" s="7" customFormat="1" ht="27" customHeight="1">
      <c r="A9" s="55" t="s">
        <v>17</v>
      </c>
      <c r="B9" s="56" t="s">
        <v>18</v>
      </c>
      <c r="C9" s="81">
        <f>C10</f>
        <v>6698419.4</v>
      </c>
      <c r="D9" s="81">
        <f>D10</f>
        <v>576615.1</v>
      </c>
      <c r="E9" s="82">
        <f t="shared" si="0"/>
        <v>8.6</v>
      </c>
      <c r="F9" s="84"/>
      <c r="G9" s="86"/>
    </row>
    <row r="10" spans="1:7" s="7" customFormat="1" ht="27" customHeight="1">
      <c r="A10" s="57" t="s">
        <v>74</v>
      </c>
      <c r="B10" s="56" t="s">
        <v>19</v>
      </c>
      <c r="C10" s="81">
        <v>6698419.4</v>
      </c>
      <c r="D10" s="81">
        <v>576615.1</v>
      </c>
      <c r="E10" s="82">
        <f t="shared" si="0"/>
        <v>8.6</v>
      </c>
      <c r="F10" s="84"/>
      <c r="G10" s="86"/>
    </row>
    <row r="11" spans="1:7" s="7" customFormat="1" ht="12.75">
      <c r="A11" s="55" t="s">
        <v>20</v>
      </c>
      <c r="B11" s="56" t="s">
        <v>21</v>
      </c>
      <c r="C11" s="81">
        <f>C12</f>
        <v>4245619.6</v>
      </c>
      <c r="D11" s="81">
        <f>D12+D13</f>
        <v>105647.9</v>
      </c>
      <c r="E11" s="82">
        <f t="shared" si="0"/>
        <v>2.5</v>
      </c>
      <c r="F11" s="84"/>
      <c r="G11" s="86"/>
    </row>
    <row r="12" spans="1:7" s="7" customFormat="1" ht="27" customHeight="1">
      <c r="A12" s="57" t="s">
        <v>77</v>
      </c>
      <c r="B12" s="56" t="s">
        <v>78</v>
      </c>
      <c r="C12" s="81">
        <v>4245619.6</v>
      </c>
      <c r="D12" s="81">
        <v>105647.9</v>
      </c>
      <c r="E12" s="82">
        <f t="shared" si="0"/>
        <v>2.5</v>
      </c>
      <c r="F12" s="84"/>
      <c r="G12" s="86"/>
    </row>
    <row r="13" spans="1:7" s="7" customFormat="1" ht="16.5" customHeight="1" hidden="1" outlineLevel="1">
      <c r="A13" s="57" t="s">
        <v>369</v>
      </c>
      <c r="B13" s="56" t="s">
        <v>370</v>
      </c>
      <c r="C13" s="81">
        <v>0</v>
      </c>
      <c r="D13" s="81"/>
      <c r="E13" s="82" t="str">
        <f t="shared" si="0"/>
        <v> </v>
      </c>
      <c r="F13" s="84"/>
      <c r="G13" s="86"/>
    </row>
    <row r="14" spans="1:7" s="7" customFormat="1" ht="14.25" customHeight="1" collapsed="1">
      <c r="A14" s="55" t="s">
        <v>22</v>
      </c>
      <c r="B14" s="56" t="s">
        <v>23</v>
      </c>
      <c r="C14" s="81">
        <f>C15+C16+C17</f>
        <v>14661904</v>
      </c>
      <c r="D14" s="81">
        <f>D15+D16+D17</f>
        <v>281795.4</v>
      </c>
      <c r="E14" s="82">
        <f t="shared" si="0"/>
        <v>1.9</v>
      </c>
      <c r="F14" s="84"/>
      <c r="G14" s="86"/>
    </row>
    <row r="15" spans="1:7" s="7" customFormat="1" ht="14.25" customHeight="1">
      <c r="A15" s="57" t="s">
        <v>24</v>
      </c>
      <c r="B15" s="56" t="s">
        <v>25</v>
      </c>
      <c r="C15" s="81">
        <v>13008379</v>
      </c>
      <c r="D15" s="81">
        <v>150626.4</v>
      </c>
      <c r="E15" s="82">
        <f t="shared" si="0"/>
        <v>1.2</v>
      </c>
      <c r="F15" s="84"/>
      <c r="G15" s="86"/>
    </row>
    <row r="16" spans="1:7" s="7" customFormat="1" ht="14.25" customHeight="1">
      <c r="A16" s="57" t="s">
        <v>79</v>
      </c>
      <c r="B16" s="56" t="s">
        <v>80</v>
      </c>
      <c r="C16" s="81">
        <v>1652291</v>
      </c>
      <c r="D16" s="81">
        <v>131078.9</v>
      </c>
      <c r="E16" s="82">
        <f t="shared" si="0"/>
        <v>7.9</v>
      </c>
      <c r="F16" s="84"/>
      <c r="G16" s="86"/>
    </row>
    <row r="17" spans="1:7" s="7" customFormat="1" ht="14.25" customHeight="1">
      <c r="A17" s="57" t="s">
        <v>81</v>
      </c>
      <c r="B17" s="56" t="s">
        <v>82</v>
      </c>
      <c r="C17" s="81">
        <v>1234</v>
      </c>
      <c r="D17" s="81">
        <v>90.1</v>
      </c>
      <c r="E17" s="82">
        <f t="shared" si="0"/>
        <v>7.3</v>
      </c>
      <c r="F17" s="84"/>
      <c r="G17" s="86"/>
    </row>
    <row r="18" spans="1:7" s="7" customFormat="1" ht="27" customHeight="1">
      <c r="A18" s="55" t="s">
        <v>26</v>
      </c>
      <c r="B18" s="56" t="s">
        <v>27</v>
      </c>
      <c r="C18" s="81">
        <f>C19+C20</f>
        <v>2194932</v>
      </c>
      <c r="D18" s="81">
        <f>D19+D20</f>
        <v>68787.7</v>
      </c>
      <c r="E18" s="82">
        <f t="shared" si="0"/>
        <v>3.1</v>
      </c>
      <c r="F18" s="84"/>
      <c r="G18" s="86"/>
    </row>
    <row r="19" spans="1:7" s="7" customFormat="1" ht="12.75">
      <c r="A19" s="57" t="s">
        <v>28</v>
      </c>
      <c r="B19" s="56" t="s">
        <v>29</v>
      </c>
      <c r="C19" s="81">
        <v>2173528</v>
      </c>
      <c r="D19" s="81">
        <v>68596.6</v>
      </c>
      <c r="E19" s="82">
        <f t="shared" si="0"/>
        <v>3.2</v>
      </c>
      <c r="F19" s="84"/>
      <c r="G19" s="86"/>
    </row>
    <row r="20" spans="1:7" s="7" customFormat="1" ht="27" customHeight="1">
      <c r="A20" s="57" t="s">
        <v>30</v>
      </c>
      <c r="B20" s="56" t="s">
        <v>31</v>
      </c>
      <c r="C20" s="81">
        <v>21404</v>
      </c>
      <c r="D20" s="81">
        <v>191.1</v>
      </c>
      <c r="E20" s="82">
        <f t="shared" si="0"/>
        <v>0.9</v>
      </c>
      <c r="F20" s="84"/>
      <c r="G20" s="86"/>
    </row>
    <row r="21" spans="1:7" s="7" customFormat="1" ht="12.75">
      <c r="A21" s="55" t="s">
        <v>32</v>
      </c>
      <c r="B21" s="56" t="s">
        <v>33</v>
      </c>
      <c r="C21" s="81">
        <f>C22+C23</f>
        <v>308925.8</v>
      </c>
      <c r="D21" s="81">
        <f>D22+D23</f>
        <v>19251.3</v>
      </c>
      <c r="E21" s="82">
        <f t="shared" si="0"/>
        <v>6.2</v>
      </c>
      <c r="F21" s="84"/>
      <c r="G21" s="86"/>
    </row>
    <row r="22" spans="1:7" s="7" customFormat="1" ht="54.75" customHeight="1">
      <c r="A22" s="57" t="s">
        <v>336</v>
      </c>
      <c r="B22" s="56" t="s">
        <v>349</v>
      </c>
      <c r="C22" s="81">
        <v>1908.5</v>
      </c>
      <c r="D22" s="81">
        <v>316.7</v>
      </c>
      <c r="E22" s="82">
        <f t="shared" si="0"/>
        <v>16.6</v>
      </c>
      <c r="F22" s="84"/>
      <c r="G22" s="86"/>
    </row>
    <row r="23" spans="1:7" s="7" customFormat="1" ht="27" customHeight="1">
      <c r="A23" s="57" t="s">
        <v>34</v>
      </c>
      <c r="B23" s="56" t="s">
        <v>35</v>
      </c>
      <c r="C23" s="81">
        <v>307017.3</v>
      </c>
      <c r="D23" s="81">
        <v>18934.6</v>
      </c>
      <c r="E23" s="82">
        <f t="shared" si="0"/>
        <v>6.2</v>
      </c>
      <c r="F23" s="84"/>
      <c r="G23" s="86"/>
    </row>
    <row r="24" spans="1:7" s="7" customFormat="1" ht="27" customHeight="1">
      <c r="A24" s="55" t="s">
        <v>371</v>
      </c>
      <c r="B24" s="56" t="s">
        <v>372</v>
      </c>
      <c r="C24" s="81">
        <f>C25+C26+C27+C28</f>
        <v>0</v>
      </c>
      <c r="D24" s="81">
        <f>D25+D26+D27+D28</f>
        <v>-14.4</v>
      </c>
      <c r="E24" s="82" t="str">
        <f t="shared" si="0"/>
        <v> </v>
      </c>
      <c r="F24" s="84"/>
      <c r="G24" s="86"/>
    </row>
    <row r="25" spans="1:7" s="13" customFormat="1" ht="12.75" hidden="1" outlineLevel="1">
      <c r="A25" s="57" t="s">
        <v>373</v>
      </c>
      <c r="B25" s="56" t="s">
        <v>374</v>
      </c>
      <c r="C25" s="81">
        <v>0</v>
      </c>
      <c r="D25" s="81">
        <v>0</v>
      </c>
      <c r="E25" s="82" t="str">
        <f t="shared" si="0"/>
        <v> </v>
      </c>
      <c r="F25" s="85"/>
      <c r="G25" s="86"/>
    </row>
    <row r="26" spans="1:7" s="7" customFormat="1" ht="14.25" customHeight="1" collapsed="1">
      <c r="A26" s="57" t="s">
        <v>375</v>
      </c>
      <c r="B26" s="56" t="s">
        <v>376</v>
      </c>
      <c r="C26" s="81">
        <v>0</v>
      </c>
      <c r="D26" s="81">
        <v>-16.8</v>
      </c>
      <c r="E26" s="82" t="str">
        <f t="shared" si="0"/>
        <v> </v>
      </c>
      <c r="F26" s="84"/>
      <c r="G26" s="86"/>
    </row>
    <row r="27" spans="1:7" s="7" customFormat="1" ht="27" customHeight="1">
      <c r="A27" s="57" t="s">
        <v>377</v>
      </c>
      <c r="B27" s="56" t="s">
        <v>378</v>
      </c>
      <c r="C27" s="81">
        <v>0</v>
      </c>
      <c r="D27" s="81">
        <v>0.7</v>
      </c>
      <c r="E27" s="82" t="str">
        <f t="shared" si="0"/>
        <v> </v>
      </c>
      <c r="F27" s="84"/>
      <c r="G27" s="86"/>
    </row>
    <row r="28" spans="1:7" s="7" customFormat="1" ht="27" customHeight="1">
      <c r="A28" s="57" t="s">
        <v>379</v>
      </c>
      <c r="B28" s="56" t="s">
        <v>380</v>
      </c>
      <c r="C28" s="81">
        <v>0</v>
      </c>
      <c r="D28" s="81">
        <v>1.7</v>
      </c>
      <c r="E28" s="82"/>
      <c r="F28" s="84"/>
      <c r="G28" s="86"/>
    </row>
    <row r="29" spans="1:7" s="7" customFormat="1" ht="25.5">
      <c r="A29" s="55" t="s">
        <v>36</v>
      </c>
      <c r="B29" s="56" t="s">
        <v>37</v>
      </c>
      <c r="C29" s="81">
        <f>C30+C31+C32+C33</f>
        <v>184368.3</v>
      </c>
      <c r="D29" s="81">
        <f>D30+D31+D32+D33</f>
        <v>5936.3</v>
      </c>
      <c r="E29" s="82">
        <f t="shared" si="0"/>
        <v>3.2</v>
      </c>
      <c r="F29" s="84"/>
      <c r="G29" s="86"/>
    </row>
    <row r="30" spans="1:7" s="7" customFormat="1" ht="53.25" customHeight="1">
      <c r="A30" s="57" t="s">
        <v>75</v>
      </c>
      <c r="B30" s="56" t="s">
        <v>38</v>
      </c>
      <c r="C30" s="81">
        <v>72580</v>
      </c>
      <c r="D30" s="81">
        <v>0</v>
      </c>
      <c r="E30" s="82">
        <f t="shared" si="0"/>
        <v>0</v>
      </c>
      <c r="F30" s="84"/>
      <c r="G30" s="86"/>
    </row>
    <row r="31" spans="1:7" s="7" customFormat="1" ht="27.75" customHeight="1">
      <c r="A31" s="57" t="s">
        <v>86</v>
      </c>
      <c r="B31" s="56" t="s">
        <v>87</v>
      </c>
      <c r="C31" s="81">
        <v>15723.3</v>
      </c>
      <c r="D31" s="81">
        <v>2977.3</v>
      </c>
      <c r="E31" s="82">
        <f t="shared" si="0"/>
        <v>18.9</v>
      </c>
      <c r="F31" s="84"/>
      <c r="G31" s="86"/>
    </row>
    <row r="32" spans="1:7" s="7" customFormat="1" ht="65.25" customHeight="1">
      <c r="A32" s="57" t="s">
        <v>265</v>
      </c>
      <c r="B32" s="56" t="s">
        <v>39</v>
      </c>
      <c r="C32" s="81">
        <v>94670</v>
      </c>
      <c r="D32" s="81">
        <f>2936.5+22.5</f>
        <v>2959</v>
      </c>
      <c r="E32" s="82">
        <f t="shared" si="0"/>
        <v>3.1</v>
      </c>
      <c r="F32" s="84"/>
      <c r="G32" s="86"/>
    </row>
    <row r="33" spans="1:7" s="7" customFormat="1" ht="15.75" customHeight="1">
      <c r="A33" s="57" t="s">
        <v>40</v>
      </c>
      <c r="B33" s="56" t="s">
        <v>41</v>
      </c>
      <c r="C33" s="81">
        <v>1395</v>
      </c>
      <c r="D33" s="81">
        <v>0</v>
      </c>
      <c r="E33" s="82">
        <f t="shared" si="0"/>
        <v>0</v>
      </c>
      <c r="F33" s="84"/>
      <c r="G33" s="86"/>
    </row>
    <row r="34" spans="1:7" s="7" customFormat="1" ht="12.75">
      <c r="A34" s="55" t="s">
        <v>42</v>
      </c>
      <c r="B34" s="56" t="s">
        <v>43</v>
      </c>
      <c r="C34" s="81">
        <f>C35+C36+C37</f>
        <v>842190.1</v>
      </c>
      <c r="D34" s="81">
        <f>D35+D36+D37</f>
        <v>199838.9</v>
      </c>
      <c r="E34" s="82">
        <f t="shared" si="0"/>
        <v>23.7</v>
      </c>
      <c r="F34" s="84"/>
      <c r="G34" s="86"/>
    </row>
    <row r="35" spans="1:7" s="7" customFormat="1" ht="12.75">
      <c r="A35" s="57" t="s">
        <v>44</v>
      </c>
      <c r="B35" s="56" t="s">
        <v>45</v>
      </c>
      <c r="C35" s="81">
        <v>270733.5</v>
      </c>
      <c r="D35" s="81">
        <v>4992.8</v>
      </c>
      <c r="E35" s="82">
        <f t="shared" si="0"/>
        <v>1.8</v>
      </c>
      <c r="F35" s="84"/>
      <c r="G35" s="86"/>
    </row>
    <row r="36" spans="1:7" s="7" customFormat="1" ht="12.75">
      <c r="A36" s="57" t="s">
        <v>46</v>
      </c>
      <c r="B36" s="56" t="s">
        <v>47</v>
      </c>
      <c r="C36" s="81">
        <v>132987</v>
      </c>
      <c r="D36" s="81">
        <v>41640.3</v>
      </c>
      <c r="E36" s="82">
        <f t="shared" si="0"/>
        <v>31.3</v>
      </c>
      <c r="F36" s="84"/>
      <c r="G36" s="86"/>
    </row>
    <row r="37" spans="1:7" s="7" customFormat="1" ht="12.75">
      <c r="A37" s="57" t="s">
        <v>266</v>
      </c>
      <c r="B37" s="56" t="s">
        <v>48</v>
      </c>
      <c r="C37" s="81">
        <v>438469.6</v>
      </c>
      <c r="D37" s="81">
        <v>153205.8</v>
      </c>
      <c r="E37" s="82">
        <f t="shared" si="0"/>
        <v>34.9</v>
      </c>
      <c r="F37" s="84"/>
      <c r="G37" s="86"/>
    </row>
    <row r="38" spans="1:7" s="7" customFormat="1" ht="25.5">
      <c r="A38" s="55" t="s">
        <v>267</v>
      </c>
      <c r="B38" s="56" t="s">
        <v>49</v>
      </c>
      <c r="C38" s="81">
        <f>C39+C40</f>
        <v>40194.1</v>
      </c>
      <c r="D38" s="81">
        <f>D39+D40</f>
        <v>3134.7</v>
      </c>
      <c r="E38" s="82">
        <f t="shared" si="0"/>
        <v>7.8</v>
      </c>
      <c r="F38" s="84"/>
      <c r="G38" s="86"/>
    </row>
    <row r="39" spans="1:7" s="7" customFormat="1" ht="14.25" customHeight="1">
      <c r="A39" s="57" t="s">
        <v>268</v>
      </c>
      <c r="B39" s="56" t="s">
        <v>272</v>
      </c>
      <c r="C39" s="81">
        <v>5450</v>
      </c>
      <c r="D39" s="81">
        <v>140.8</v>
      </c>
      <c r="E39" s="82">
        <f t="shared" si="0"/>
        <v>2.6</v>
      </c>
      <c r="F39" s="84"/>
      <c r="G39" s="86"/>
    </row>
    <row r="40" spans="1:7" s="7" customFormat="1" ht="14.25" customHeight="1">
      <c r="A40" s="57" t="s">
        <v>269</v>
      </c>
      <c r="B40" s="56" t="s">
        <v>273</v>
      </c>
      <c r="C40" s="81">
        <v>34744.1</v>
      </c>
      <c r="D40" s="81">
        <v>2993.9</v>
      </c>
      <c r="E40" s="82">
        <f t="shared" si="0"/>
        <v>8.6</v>
      </c>
      <c r="F40" s="84"/>
      <c r="G40" s="86"/>
    </row>
    <row r="41" spans="1:7" s="7" customFormat="1" ht="25.5">
      <c r="A41" s="55" t="s">
        <v>50</v>
      </c>
      <c r="B41" s="56" t="s">
        <v>51</v>
      </c>
      <c r="C41" s="81">
        <f>C42</f>
        <v>13261</v>
      </c>
      <c r="D41" s="81">
        <f>D42</f>
        <v>253.8</v>
      </c>
      <c r="E41" s="82">
        <f t="shared" si="0"/>
        <v>1.9</v>
      </c>
      <c r="F41" s="84"/>
      <c r="G41" s="86"/>
    </row>
    <row r="42" spans="1:7" s="7" customFormat="1" ht="53.25" customHeight="1">
      <c r="A42" s="57" t="s">
        <v>274</v>
      </c>
      <c r="B42" s="56" t="s">
        <v>348</v>
      </c>
      <c r="C42" s="81">
        <v>13261</v>
      </c>
      <c r="D42" s="81">
        <v>253.8</v>
      </c>
      <c r="E42" s="82">
        <f t="shared" si="0"/>
        <v>1.9</v>
      </c>
      <c r="F42" s="84"/>
      <c r="G42" s="86"/>
    </row>
    <row r="43" spans="1:7" s="7" customFormat="1" ht="12.75">
      <c r="A43" s="55" t="s">
        <v>52</v>
      </c>
      <c r="B43" s="56" t="s">
        <v>53</v>
      </c>
      <c r="C43" s="26">
        <f>C44</f>
        <v>3800</v>
      </c>
      <c r="D43" s="26">
        <f>D44</f>
        <v>294.4</v>
      </c>
      <c r="E43" s="82">
        <f t="shared" si="0"/>
        <v>7.7</v>
      </c>
      <c r="F43" s="84"/>
      <c r="G43" s="86"/>
    </row>
    <row r="44" spans="1:7" s="7" customFormat="1" ht="27.75" customHeight="1">
      <c r="A44" s="57" t="s">
        <v>270</v>
      </c>
      <c r="B44" s="56" t="s">
        <v>54</v>
      </c>
      <c r="C44" s="26">
        <v>3800</v>
      </c>
      <c r="D44" s="26">
        <v>294.4</v>
      </c>
      <c r="E44" s="82">
        <f t="shared" si="0"/>
        <v>7.7</v>
      </c>
      <c r="F44" s="84"/>
      <c r="G44" s="86"/>
    </row>
    <row r="45" spans="1:7" s="7" customFormat="1" ht="12.75">
      <c r="A45" s="55" t="s">
        <v>55</v>
      </c>
      <c r="B45" s="56" t="s">
        <v>56</v>
      </c>
      <c r="C45" s="26">
        <f>SUM(C46:C60)</f>
        <v>750901.3</v>
      </c>
      <c r="D45" s="26">
        <f>SUM(D46:D60)</f>
        <v>46547.6</v>
      </c>
      <c r="E45" s="82">
        <f t="shared" si="0"/>
        <v>6.2</v>
      </c>
      <c r="F45" s="84"/>
      <c r="G45" s="86"/>
    </row>
    <row r="46" spans="1:7" s="7" customFormat="1" ht="64.5" customHeight="1">
      <c r="A46" s="57" t="s">
        <v>84</v>
      </c>
      <c r="B46" s="56" t="s">
        <v>83</v>
      </c>
      <c r="C46" s="26">
        <v>950</v>
      </c>
      <c r="D46" s="26">
        <v>93.3</v>
      </c>
      <c r="E46" s="82">
        <f t="shared" si="0"/>
        <v>9.8</v>
      </c>
      <c r="F46" s="84"/>
      <c r="G46" s="86"/>
    </row>
    <row r="47" spans="1:7" s="7" customFormat="1" ht="28.5" customHeight="1">
      <c r="A47" s="57" t="s">
        <v>381</v>
      </c>
      <c r="B47" s="56" t="s">
        <v>382</v>
      </c>
      <c r="C47" s="26">
        <v>0</v>
      </c>
      <c r="D47" s="26">
        <v>-0.3</v>
      </c>
      <c r="E47" s="82" t="str">
        <f t="shared" si="0"/>
        <v> </v>
      </c>
      <c r="F47" s="84"/>
      <c r="G47" s="86"/>
    </row>
    <row r="48" spans="1:7" s="7" customFormat="1" ht="54" customHeight="1" hidden="1" outlineLevel="1">
      <c r="A48" s="57" t="s">
        <v>329</v>
      </c>
      <c r="B48" s="56" t="s">
        <v>330</v>
      </c>
      <c r="C48" s="26">
        <v>0</v>
      </c>
      <c r="D48" s="26">
        <v>0</v>
      </c>
      <c r="E48" s="82" t="str">
        <f t="shared" si="0"/>
        <v> </v>
      </c>
      <c r="F48" s="84"/>
      <c r="G48" s="86"/>
    </row>
    <row r="49" spans="1:7" s="7" customFormat="1" ht="26.25" customHeight="1" collapsed="1">
      <c r="A49" s="57" t="s">
        <v>331</v>
      </c>
      <c r="B49" s="56" t="s">
        <v>332</v>
      </c>
      <c r="C49" s="26">
        <v>300</v>
      </c>
      <c r="D49" s="26">
        <v>0</v>
      </c>
      <c r="E49" s="82">
        <f t="shared" si="0"/>
        <v>0</v>
      </c>
      <c r="F49" s="84"/>
      <c r="G49" s="86"/>
    </row>
    <row r="50" spans="1:7" s="7" customFormat="1" ht="39.75" customHeight="1">
      <c r="A50" s="57" t="s">
        <v>57</v>
      </c>
      <c r="B50" s="56" t="s">
        <v>58</v>
      </c>
      <c r="C50" s="26">
        <v>4189</v>
      </c>
      <c r="D50" s="26">
        <v>46.5</v>
      </c>
      <c r="E50" s="82">
        <f t="shared" si="0"/>
        <v>1.1</v>
      </c>
      <c r="F50" s="84"/>
      <c r="G50" s="86"/>
    </row>
    <row r="51" spans="1:7" s="7" customFormat="1" ht="15.75" customHeight="1" hidden="1" outlineLevel="1">
      <c r="A51" s="57" t="s">
        <v>383</v>
      </c>
      <c r="B51" s="56" t="s">
        <v>384</v>
      </c>
      <c r="C51" s="26"/>
      <c r="D51" s="26"/>
      <c r="E51" s="82" t="str">
        <f t="shared" si="0"/>
        <v> </v>
      </c>
      <c r="F51" s="84"/>
      <c r="G51" s="86"/>
    </row>
    <row r="52" spans="1:7" s="7" customFormat="1" ht="81" customHeight="1" collapsed="1">
      <c r="A52" s="57" t="s">
        <v>337</v>
      </c>
      <c r="B52" s="56" t="s">
        <v>347</v>
      </c>
      <c r="C52" s="26">
        <v>0</v>
      </c>
      <c r="D52" s="26">
        <v>79.4</v>
      </c>
      <c r="E52" s="82" t="str">
        <f t="shared" si="0"/>
        <v> </v>
      </c>
      <c r="F52" s="84"/>
      <c r="G52" s="86"/>
    </row>
    <row r="53" spans="1:7" s="7" customFormat="1" ht="16.5" customHeight="1">
      <c r="A53" s="57" t="s">
        <v>59</v>
      </c>
      <c r="B53" s="56" t="s">
        <v>60</v>
      </c>
      <c r="C53" s="81">
        <v>1830.4</v>
      </c>
      <c r="D53" s="81">
        <v>54</v>
      </c>
      <c r="E53" s="82">
        <f t="shared" si="0"/>
        <v>3</v>
      </c>
      <c r="F53" s="84"/>
      <c r="G53" s="86"/>
    </row>
    <row r="54" spans="1:7" s="7" customFormat="1" ht="27" customHeight="1">
      <c r="A54" s="57" t="s">
        <v>271</v>
      </c>
      <c r="B54" s="56" t="s">
        <v>61</v>
      </c>
      <c r="C54" s="81">
        <v>7133</v>
      </c>
      <c r="D54" s="81">
        <v>968.2</v>
      </c>
      <c r="E54" s="82">
        <f t="shared" si="0"/>
        <v>13.6</v>
      </c>
      <c r="F54" s="84"/>
      <c r="G54" s="86"/>
    </row>
    <row r="55" spans="1:7" s="7" customFormat="1" ht="28.5" customHeight="1">
      <c r="A55" s="57" t="s">
        <v>275</v>
      </c>
      <c r="B55" s="56" t="s">
        <v>276</v>
      </c>
      <c r="C55" s="81">
        <v>714987</v>
      </c>
      <c r="D55" s="81">
        <v>42790.4</v>
      </c>
      <c r="E55" s="82">
        <f t="shared" si="0"/>
        <v>6</v>
      </c>
      <c r="F55" s="84"/>
      <c r="G55" s="86"/>
    </row>
    <row r="56" spans="1:7" s="7" customFormat="1" ht="42" customHeight="1">
      <c r="A56" s="57" t="s">
        <v>333</v>
      </c>
      <c r="B56" s="56" t="s">
        <v>334</v>
      </c>
      <c r="C56" s="81">
        <v>100</v>
      </c>
      <c r="D56" s="81">
        <v>0</v>
      </c>
      <c r="E56" s="82">
        <f t="shared" si="0"/>
        <v>0</v>
      </c>
      <c r="F56" s="84"/>
      <c r="G56" s="86"/>
    </row>
    <row r="57" spans="1:7" s="7" customFormat="1" ht="42.75" customHeight="1">
      <c r="A57" s="57" t="s">
        <v>335</v>
      </c>
      <c r="B57" s="56" t="s">
        <v>62</v>
      </c>
      <c r="C57" s="81">
        <v>805.5</v>
      </c>
      <c r="D57" s="81">
        <v>7.8</v>
      </c>
      <c r="E57" s="82">
        <f t="shared" si="0"/>
        <v>1</v>
      </c>
      <c r="F57" s="84"/>
      <c r="G57" s="86"/>
    </row>
    <row r="58" spans="1:7" s="7" customFormat="1" ht="39.75" customHeight="1">
      <c r="A58" s="57" t="s">
        <v>277</v>
      </c>
      <c r="B58" s="56" t="s">
        <v>278</v>
      </c>
      <c r="C58" s="81">
        <v>11052.4</v>
      </c>
      <c r="D58" s="81">
        <v>11.2</v>
      </c>
      <c r="E58" s="82">
        <f t="shared" si="0"/>
        <v>0.1</v>
      </c>
      <c r="F58" s="84"/>
      <c r="G58" s="86"/>
    </row>
    <row r="59" spans="1:7" s="7" customFormat="1" ht="27" customHeight="1" outlineLevel="1">
      <c r="A59" s="57" t="s">
        <v>338</v>
      </c>
      <c r="B59" s="56" t="s">
        <v>346</v>
      </c>
      <c r="C59" s="81">
        <v>0</v>
      </c>
      <c r="D59" s="81">
        <v>1.8</v>
      </c>
      <c r="E59" s="82" t="str">
        <f t="shared" si="0"/>
        <v> </v>
      </c>
      <c r="F59" s="84"/>
      <c r="G59" s="86"/>
    </row>
    <row r="60" spans="1:7" s="7" customFormat="1" ht="27" customHeight="1">
      <c r="A60" s="57" t="s">
        <v>63</v>
      </c>
      <c r="B60" s="56" t="s">
        <v>64</v>
      </c>
      <c r="C60" s="81">
        <v>9554</v>
      </c>
      <c r="D60" s="81">
        <v>2495.3</v>
      </c>
      <c r="E60" s="82">
        <f t="shared" si="0"/>
        <v>26.1</v>
      </c>
      <c r="F60" s="84"/>
      <c r="G60" s="86"/>
    </row>
    <row r="61" spans="1:7" s="7" customFormat="1" ht="16.5" customHeight="1">
      <c r="A61" s="55" t="s">
        <v>65</v>
      </c>
      <c r="B61" s="56" t="s">
        <v>66</v>
      </c>
      <c r="C61" s="81">
        <f>C62+C63</f>
        <v>58726.8</v>
      </c>
      <c r="D61" s="81">
        <f>D62+D63</f>
        <v>448</v>
      </c>
      <c r="E61" s="82">
        <f t="shared" si="0"/>
        <v>0.8</v>
      </c>
      <c r="F61" s="84"/>
      <c r="G61" s="86"/>
    </row>
    <row r="62" spans="1:7" s="7" customFormat="1" ht="16.5" customHeight="1">
      <c r="A62" s="57" t="s">
        <v>385</v>
      </c>
      <c r="B62" s="56" t="s">
        <v>386</v>
      </c>
      <c r="C62" s="81">
        <v>0</v>
      </c>
      <c r="D62" s="81">
        <v>305</v>
      </c>
      <c r="E62" s="82" t="str">
        <f t="shared" si="0"/>
        <v> </v>
      </c>
      <c r="F62" s="84"/>
      <c r="G62" s="86"/>
    </row>
    <row r="63" spans="1:7" s="7" customFormat="1" ht="16.5" customHeight="1">
      <c r="A63" s="57" t="s">
        <v>67</v>
      </c>
      <c r="B63" s="56" t="s">
        <v>68</v>
      </c>
      <c r="C63" s="81">
        <v>58726.8</v>
      </c>
      <c r="D63" s="81">
        <v>143</v>
      </c>
      <c r="E63" s="82">
        <f t="shared" si="0"/>
        <v>0.2</v>
      </c>
      <c r="F63" s="84"/>
      <c r="G63" s="86"/>
    </row>
    <row r="64" spans="1:7" s="7" customFormat="1" ht="39.75" customHeight="1">
      <c r="A64" s="55" t="s">
        <v>406</v>
      </c>
      <c r="B64" s="56" t="s">
        <v>407</v>
      </c>
      <c r="C64" s="81">
        <v>0</v>
      </c>
      <c r="D64" s="81">
        <f>D65</f>
        <v>1382.4</v>
      </c>
      <c r="E64" s="82" t="str">
        <f t="shared" si="0"/>
        <v> </v>
      </c>
      <c r="F64" s="84"/>
      <c r="G64" s="86"/>
    </row>
    <row r="65" spans="1:7" s="7" customFormat="1" ht="54" customHeight="1">
      <c r="A65" s="57" t="s">
        <v>408</v>
      </c>
      <c r="B65" s="56" t="s">
        <v>409</v>
      </c>
      <c r="C65" s="81">
        <v>0</v>
      </c>
      <c r="D65" s="81">
        <v>1382.4</v>
      </c>
      <c r="E65" s="82" t="str">
        <f t="shared" si="0"/>
        <v> </v>
      </c>
      <c r="F65" s="84"/>
      <c r="G65" s="86"/>
    </row>
    <row r="66" spans="1:7" s="7" customFormat="1" ht="16.5" customHeight="1">
      <c r="A66" s="58" t="s">
        <v>69</v>
      </c>
      <c r="B66" s="59" t="s">
        <v>70</v>
      </c>
      <c r="C66" s="80">
        <f>C67+C73+C74+C75+C76+C79</f>
        <v>8926468.3</v>
      </c>
      <c r="D66" s="80">
        <f>D67+D73+D74+D75+D76+D79</f>
        <v>1418399.7</v>
      </c>
      <c r="E66" s="80">
        <f t="shared" si="0"/>
        <v>15.9</v>
      </c>
      <c r="F66" s="84"/>
      <c r="G66" s="86"/>
    </row>
    <row r="67" spans="1:7" s="7" customFormat="1" ht="27" customHeight="1">
      <c r="A67" s="60" t="s">
        <v>71</v>
      </c>
      <c r="B67" s="56" t="s">
        <v>72</v>
      </c>
      <c r="C67" s="81">
        <f>SUM(C68:C72)</f>
        <v>8926468.3</v>
      </c>
      <c r="D67" s="81">
        <f>SUM(D68:D72)</f>
        <v>946097.9</v>
      </c>
      <c r="E67" s="82">
        <f t="shared" si="0"/>
        <v>10.6</v>
      </c>
      <c r="G67" s="86"/>
    </row>
    <row r="68" spans="1:7" s="7" customFormat="1" ht="28.5" customHeight="1">
      <c r="A68" s="87" t="s">
        <v>3</v>
      </c>
      <c r="B68" s="56" t="s">
        <v>394</v>
      </c>
      <c r="C68" s="81">
        <v>1519991.3</v>
      </c>
      <c r="D68" s="81">
        <v>674927.5</v>
      </c>
      <c r="E68" s="82">
        <f t="shared" si="0"/>
        <v>44.4</v>
      </c>
      <c r="G68" s="86"/>
    </row>
    <row r="69" spans="1:7" s="7" customFormat="1" ht="28.5" customHeight="1">
      <c r="A69" s="87" t="s">
        <v>2</v>
      </c>
      <c r="B69" s="56" t="s">
        <v>395</v>
      </c>
      <c r="C69" s="81">
        <v>1786435.3</v>
      </c>
      <c r="D69" s="81">
        <v>0</v>
      </c>
      <c r="E69" s="82">
        <f t="shared" si="0"/>
        <v>0</v>
      </c>
      <c r="G69" s="86"/>
    </row>
    <row r="70" spans="1:7" s="7" customFormat="1" ht="28.5" customHeight="1">
      <c r="A70" s="87" t="s">
        <v>0</v>
      </c>
      <c r="B70" s="56" t="s">
        <v>396</v>
      </c>
      <c r="C70" s="81">
        <v>5383183.1</v>
      </c>
      <c r="D70" s="81">
        <v>271014.1</v>
      </c>
      <c r="E70" s="82">
        <f t="shared" si="0"/>
        <v>5</v>
      </c>
      <c r="G70" s="86"/>
    </row>
    <row r="71" spans="1:7" s="7" customFormat="1" ht="16.5" customHeight="1">
      <c r="A71" s="87" t="s">
        <v>1</v>
      </c>
      <c r="B71" s="56" t="s">
        <v>397</v>
      </c>
      <c r="C71" s="81">
        <v>236858.6</v>
      </c>
      <c r="D71" s="81">
        <v>156.3</v>
      </c>
      <c r="E71" s="82">
        <f t="shared" si="0"/>
        <v>0.1</v>
      </c>
      <c r="G71" s="86"/>
    </row>
    <row r="72" spans="1:7" s="7" customFormat="1" ht="27" customHeight="1" hidden="1" outlineLevel="1">
      <c r="A72" s="61" t="s">
        <v>339</v>
      </c>
      <c r="B72" s="56" t="s">
        <v>345</v>
      </c>
      <c r="C72" s="81"/>
      <c r="D72" s="81"/>
      <c r="E72" s="82" t="str">
        <f t="shared" si="0"/>
        <v> </v>
      </c>
      <c r="G72" s="86"/>
    </row>
    <row r="73" spans="1:7" s="7" customFormat="1" ht="27" customHeight="1" hidden="1" outlineLevel="1">
      <c r="A73" s="83" t="s">
        <v>361</v>
      </c>
      <c r="B73" s="56" t="s">
        <v>360</v>
      </c>
      <c r="C73" s="81">
        <v>0</v>
      </c>
      <c r="D73" s="81">
        <v>0</v>
      </c>
      <c r="E73" s="82" t="str">
        <f aca="true" t="shared" si="1" ref="E73:E79">IF(C73=0," ",(D73/C73*100))</f>
        <v> </v>
      </c>
      <c r="G73" s="86"/>
    </row>
    <row r="74" spans="1:7" s="7" customFormat="1" ht="16.5" customHeight="1" hidden="1" outlineLevel="1">
      <c r="A74" s="83" t="s">
        <v>387</v>
      </c>
      <c r="B74" s="56" t="s">
        <v>388</v>
      </c>
      <c r="C74" s="81"/>
      <c r="D74" s="81"/>
      <c r="E74" s="82" t="str">
        <f t="shared" si="1"/>
        <v> </v>
      </c>
      <c r="G74" s="86"/>
    </row>
    <row r="75" spans="1:7" s="7" customFormat="1" ht="16.5" customHeight="1" hidden="1" outlineLevel="1">
      <c r="A75" s="83" t="s">
        <v>73</v>
      </c>
      <c r="B75" s="56" t="s">
        <v>340</v>
      </c>
      <c r="C75" s="81"/>
      <c r="D75" s="81"/>
      <c r="E75" s="82" t="str">
        <f t="shared" si="1"/>
        <v> </v>
      </c>
      <c r="G75" s="86"/>
    </row>
    <row r="76" spans="1:7" s="7" customFormat="1" ht="53.25" customHeight="1" collapsed="1">
      <c r="A76" s="88" t="s">
        <v>342</v>
      </c>
      <c r="B76" s="56" t="s">
        <v>341</v>
      </c>
      <c r="C76" s="81">
        <v>0</v>
      </c>
      <c r="D76" s="81">
        <f>D77+D78</f>
        <v>519478.4</v>
      </c>
      <c r="E76" s="82" t="str">
        <f t="shared" si="1"/>
        <v> </v>
      </c>
      <c r="G76" s="86"/>
    </row>
    <row r="77" spans="1:7" s="7" customFormat="1" ht="54" customHeight="1">
      <c r="A77" s="89" t="s">
        <v>343</v>
      </c>
      <c r="B77" s="56" t="s">
        <v>344</v>
      </c>
      <c r="C77" s="81">
        <v>0</v>
      </c>
      <c r="D77" s="81">
        <v>517902.1</v>
      </c>
      <c r="E77" s="82" t="str">
        <f t="shared" si="1"/>
        <v> </v>
      </c>
      <c r="G77" s="86"/>
    </row>
    <row r="78" spans="1:7" s="7" customFormat="1" ht="27" customHeight="1">
      <c r="A78" s="89" t="s">
        <v>350</v>
      </c>
      <c r="B78" s="56" t="s">
        <v>351</v>
      </c>
      <c r="C78" s="81">
        <v>0</v>
      </c>
      <c r="D78" s="81">
        <v>1576.3</v>
      </c>
      <c r="E78" s="82" t="str">
        <f t="shared" si="1"/>
        <v> </v>
      </c>
      <c r="G78" s="86"/>
    </row>
    <row r="79" spans="1:7" s="7" customFormat="1" ht="27" customHeight="1">
      <c r="A79" s="88" t="s">
        <v>353</v>
      </c>
      <c r="B79" s="56" t="s">
        <v>352</v>
      </c>
      <c r="C79" s="81">
        <v>0</v>
      </c>
      <c r="D79" s="81">
        <v>-47176.6</v>
      </c>
      <c r="E79" s="82" t="str">
        <f t="shared" si="1"/>
        <v> </v>
      </c>
      <c r="G79" s="86"/>
    </row>
    <row r="80" spans="1:7" s="7" customFormat="1" ht="16.5" customHeight="1">
      <c r="A80" s="90" t="s">
        <v>76</v>
      </c>
      <c r="B80" s="20"/>
      <c r="C80" s="35">
        <f>C66+C5</f>
        <v>101002774.6</v>
      </c>
      <c r="D80" s="35">
        <f>D66+D5</f>
        <v>5898260.7</v>
      </c>
      <c r="E80" s="80">
        <f>IF(C80=0," ",(D80/C80*100))</f>
        <v>5.8</v>
      </c>
      <c r="G80" s="86"/>
    </row>
    <row r="81" spans="1:7" ht="16.5" customHeight="1">
      <c r="A81" s="36" t="s">
        <v>88</v>
      </c>
      <c r="B81" s="20"/>
      <c r="C81" s="37"/>
      <c r="D81" s="19"/>
      <c r="E81" s="19" t="str">
        <f aca="true" t="shared" si="2" ref="E81:E140">IF(C81=0," ",(D81/C81*100))</f>
        <v> </v>
      </c>
      <c r="G81" s="86"/>
    </row>
    <row r="82" spans="1:7" ht="16.5" customHeight="1">
      <c r="A82" s="69" t="s">
        <v>89</v>
      </c>
      <c r="B82" s="20" t="s">
        <v>90</v>
      </c>
      <c r="C82" s="35">
        <f>SUM(C83:C91)</f>
        <v>3921160.6</v>
      </c>
      <c r="D82" s="24">
        <f>SUM(D83:D91)</f>
        <v>186064</v>
      </c>
      <c r="E82" s="24">
        <f t="shared" si="2"/>
        <v>4.7</v>
      </c>
      <c r="F82" s="2"/>
      <c r="G82" s="86"/>
    </row>
    <row r="83" spans="1:7" ht="27" customHeight="1">
      <c r="A83" s="91" t="s">
        <v>91</v>
      </c>
      <c r="B83" s="38" t="s">
        <v>92</v>
      </c>
      <c r="C83" s="26">
        <v>6294.8</v>
      </c>
      <c r="D83" s="26">
        <v>144</v>
      </c>
      <c r="E83" s="26">
        <f t="shared" si="2"/>
        <v>2.3</v>
      </c>
      <c r="F83" s="2"/>
      <c r="G83" s="86"/>
    </row>
    <row r="84" spans="1:7" ht="39.75" customHeight="1">
      <c r="A84" s="91" t="s">
        <v>93</v>
      </c>
      <c r="B84" s="38" t="s">
        <v>94</v>
      </c>
      <c r="C84" s="26">
        <v>307037.9</v>
      </c>
      <c r="D84" s="26">
        <v>3336.3</v>
      </c>
      <c r="E84" s="26">
        <f t="shared" si="2"/>
        <v>1.1</v>
      </c>
      <c r="F84" s="2"/>
      <c r="G84" s="86"/>
    </row>
    <row r="85" spans="1:7" ht="39.75" customHeight="1">
      <c r="A85" s="91" t="s">
        <v>95</v>
      </c>
      <c r="B85" s="38" t="s">
        <v>96</v>
      </c>
      <c r="C85" s="26">
        <v>336783.8</v>
      </c>
      <c r="D85" s="26">
        <v>17162.4</v>
      </c>
      <c r="E85" s="26">
        <f t="shared" si="2"/>
        <v>5.1</v>
      </c>
      <c r="F85" s="2"/>
      <c r="G85" s="86"/>
    </row>
    <row r="86" spans="1:7" ht="16.5" customHeight="1">
      <c r="A86" s="91" t="s">
        <v>97</v>
      </c>
      <c r="B86" s="38" t="s">
        <v>98</v>
      </c>
      <c r="C86" s="26">
        <v>490538.1</v>
      </c>
      <c r="D86" s="26">
        <v>20077.3</v>
      </c>
      <c r="E86" s="26">
        <f t="shared" si="2"/>
        <v>4.1</v>
      </c>
      <c r="F86" s="2"/>
      <c r="G86" s="86"/>
    </row>
    <row r="87" spans="1:7" ht="27" customHeight="1">
      <c r="A87" s="91" t="s">
        <v>99</v>
      </c>
      <c r="B87" s="38" t="s">
        <v>100</v>
      </c>
      <c r="C87" s="26">
        <v>312305.6</v>
      </c>
      <c r="D87" s="26">
        <v>14973.1</v>
      </c>
      <c r="E87" s="26">
        <f t="shared" si="2"/>
        <v>4.8</v>
      </c>
      <c r="F87" s="2"/>
      <c r="G87" s="86"/>
    </row>
    <row r="88" spans="1:7" ht="16.5" customHeight="1">
      <c r="A88" s="91" t="s">
        <v>101</v>
      </c>
      <c r="B88" s="38" t="s">
        <v>102</v>
      </c>
      <c r="C88" s="26">
        <v>153185</v>
      </c>
      <c r="D88" s="26">
        <v>31633.1</v>
      </c>
      <c r="E88" s="26">
        <f t="shared" si="2"/>
        <v>20.7</v>
      </c>
      <c r="F88" s="2"/>
      <c r="G88" s="86"/>
    </row>
    <row r="89" spans="1:7" ht="16.5" customHeight="1">
      <c r="A89" s="91" t="s">
        <v>103</v>
      </c>
      <c r="B89" s="38" t="s">
        <v>104</v>
      </c>
      <c r="C89" s="26">
        <v>100000</v>
      </c>
      <c r="D89" s="26">
        <v>0</v>
      </c>
      <c r="E89" s="26">
        <f t="shared" si="2"/>
        <v>0</v>
      </c>
      <c r="F89" s="2"/>
      <c r="G89" s="86"/>
    </row>
    <row r="90" spans="1:7" ht="16.5" customHeight="1">
      <c r="A90" s="91" t="s">
        <v>105</v>
      </c>
      <c r="B90" s="38" t="s">
        <v>106</v>
      </c>
      <c r="C90" s="26">
        <v>21480.5</v>
      </c>
      <c r="D90" s="26">
        <v>689.4</v>
      </c>
      <c r="E90" s="26">
        <f t="shared" si="2"/>
        <v>3.2</v>
      </c>
      <c r="F90" s="2"/>
      <c r="G90" s="86"/>
    </row>
    <row r="91" spans="1:7" ht="16.5" customHeight="1">
      <c r="A91" s="91" t="s">
        <v>107</v>
      </c>
      <c r="B91" s="38" t="s">
        <v>108</v>
      </c>
      <c r="C91" s="26">
        <v>2193534.9</v>
      </c>
      <c r="D91" s="26">
        <v>98048.4</v>
      </c>
      <c r="E91" s="26">
        <f t="shared" si="2"/>
        <v>4.5</v>
      </c>
      <c r="F91" s="2"/>
      <c r="G91" s="86"/>
    </row>
    <row r="92" spans="1:7" ht="16.5" customHeight="1">
      <c r="A92" s="92" t="s">
        <v>109</v>
      </c>
      <c r="B92" s="20" t="s">
        <v>110</v>
      </c>
      <c r="C92" s="35">
        <f>SUM(C93:C94)</f>
        <v>133472.6</v>
      </c>
      <c r="D92" s="24">
        <f>SUM(D93:D94)</f>
        <v>986.3</v>
      </c>
      <c r="E92" s="24">
        <f t="shared" si="2"/>
        <v>0.7</v>
      </c>
      <c r="F92" s="2"/>
      <c r="G92" s="86"/>
    </row>
    <row r="93" spans="1:7" ht="16.5" customHeight="1">
      <c r="A93" s="91" t="s">
        <v>111</v>
      </c>
      <c r="B93" s="38" t="s">
        <v>112</v>
      </c>
      <c r="C93" s="26">
        <v>56527.8</v>
      </c>
      <c r="D93" s="26">
        <v>0</v>
      </c>
      <c r="E93" s="26">
        <f t="shared" si="2"/>
        <v>0</v>
      </c>
      <c r="F93" s="2"/>
      <c r="G93" s="86"/>
    </row>
    <row r="94" spans="1:7" ht="16.5" customHeight="1">
      <c r="A94" s="91" t="s">
        <v>113</v>
      </c>
      <c r="B94" s="38" t="s">
        <v>114</v>
      </c>
      <c r="C94" s="26">
        <v>76944.8</v>
      </c>
      <c r="D94" s="26">
        <v>986.3</v>
      </c>
      <c r="E94" s="26">
        <f t="shared" si="2"/>
        <v>1.3</v>
      </c>
      <c r="F94" s="2"/>
      <c r="G94" s="86"/>
    </row>
    <row r="95" spans="1:7" ht="27" customHeight="1">
      <c r="A95" s="69" t="s">
        <v>115</v>
      </c>
      <c r="B95" s="20" t="s">
        <v>116</v>
      </c>
      <c r="C95" s="35">
        <f>SUM(C96:C99)</f>
        <v>977461.6</v>
      </c>
      <c r="D95" s="24">
        <f>SUM(D96:D99)</f>
        <v>82092.3</v>
      </c>
      <c r="E95" s="24">
        <f t="shared" si="2"/>
        <v>8.4</v>
      </c>
      <c r="F95" s="2"/>
      <c r="G95" s="86"/>
    </row>
    <row r="96" spans="1:7" ht="27" customHeight="1">
      <c r="A96" s="91" t="s">
        <v>117</v>
      </c>
      <c r="B96" s="38" t="s">
        <v>118</v>
      </c>
      <c r="C96" s="26">
        <v>224174.4</v>
      </c>
      <c r="D96" s="26">
        <v>8868</v>
      </c>
      <c r="E96" s="26">
        <f t="shared" si="2"/>
        <v>4</v>
      </c>
      <c r="F96" s="2"/>
      <c r="G96" s="86"/>
    </row>
    <row r="97" spans="1:7" ht="16.5" customHeight="1">
      <c r="A97" s="91" t="s">
        <v>119</v>
      </c>
      <c r="B97" s="38" t="s">
        <v>120</v>
      </c>
      <c r="C97" s="26">
        <v>705516.6</v>
      </c>
      <c r="D97" s="26">
        <v>73057.7</v>
      </c>
      <c r="E97" s="26">
        <f t="shared" si="2"/>
        <v>10.4</v>
      </c>
      <c r="F97" s="2"/>
      <c r="G97" s="86"/>
    </row>
    <row r="98" spans="1:7" ht="16.5" customHeight="1">
      <c r="A98" s="93" t="s">
        <v>121</v>
      </c>
      <c r="B98" s="25" t="s">
        <v>122</v>
      </c>
      <c r="C98" s="26">
        <v>828.8</v>
      </c>
      <c r="D98" s="26">
        <v>166.6</v>
      </c>
      <c r="E98" s="26">
        <f t="shared" si="2"/>
        <v>20.1</v>
      </c>
      <c r="F98" s="2"/>
      <c r="G98" s="86"/>
    </row>
    <row r="99" spans="1:7" ht="27" customHeight="1">
      <c r="A99" s="93" t="s">
        <v>123</v>
      </c>
      <c r="B99" s="25" t="s">
        <v>124</v>
      </c>
      <c r="C99" s="26">
        <v>46941.8</v>
      </c>
      <c r="D99" s="26">
        <v>0</v>
      </c>
      <c r="E99" s="26">
        <f t="shared" si="2"/>
        <v>0</v>
      </c>
      <c r="F99" s="2"/>
      <c r="G99" s="86"/>
    </row>
    <row r="100" spans="1:7" ht="15.75" customHeight="1">
      <c r="A100" s="31" t="s">
        <v>125</v>
      </c>
      <c r="B100" s="23" t="s">
        <v>126</v>
      </c>
      <c r="C100" s="24">
        <f>SUM(C101:C109)</f>
        <v>13117579.1</v>
      </c>
      <c r="D100" s="24">
        <f>SUM(D101:D109)</f>
        <v>265522.7</v>
      </c>
      <c r="E100" s="24">
        <f t="shared" si="2"/>
        <v>2</v>
      </c>
      <c r="F100" s="2"/>
      <c r="G100" s="86"/>
    </row>
    <row r="101" spans="1:7" ht="16.5" customHeight="1">
      <c r="A101" s="93" t="s">
        <v>127</v>
      </c>
      <c r="B101" s="25" t="s">
        <v>128</v>
      </c>
      <c r="C101" s="26">
        <v>787838.1</v>
      </c>
      <c r="D101" s="26">
        <v>29604.8</v>
      </c>
      <c r="E101" s="26">
        <f t="shared" si="2"/>
        <v>3.8</v>
      </c>
      <c r="F101" s="2"/>
      <c r="G101" s="86"/>
    </row>
    <row r="102" spans="1:7" ht="16.5" customHeight="1">
      <c r="A102" s="93" t="s">
        <v>129</v>
      </c>
      <c r="B102" s="25" t="s">
        <v>130</v>
      </c>
      <c r="C102" s="26">
        <v>2645458</v>
      </c>
      <c r="D102" s="26">
        <v>75256.9</v>
      </c>
      <c r="E102" s="26">
        <f t="shared" si="2"/>
        <v>2.8</v>
      </c>
      <c r="F102" s="2"/>
      <c r="G102" s="86"/>
    </row>
    <row r="103" spans="1:7" ht="16.5" customHeight="1">
      <c r="A103" s="93" t="s">
        <v>131</v>
      </c>
      <c r="B103" s="25" t="s">
        <v>132</v>
      </c>
      <c r="C103" s="26">
        <v>51154.1</v>
      </c>
      <c r="D103" s="26">
        <v>0</v>
      </c>
      <c r="E103" s="26">
        <f t="shared" si="2"/>
        <v>0</v>
      </c>
      <c r="F103" s="2"/>
      <c r="G103" s="86"/>
    </row>
    <row r="104" spans="1:7" ht="16.5" customHeight="1">
      <c r="A104" s="93" t="s">
        <v>133</v>
      </c>
      <c r="B104" s="25" t="s">
        <v>134</v>
      </c>
      <c r="C104" s="26">
        <v>1084369.5</v>
      </c>
      <c r="D104" s="26">
        <v>35598.8</v>
      </c>
      <c r="E104" s="26">
        <f t="shared" si="2"/>
        <v>3.3</v>
      </c>
      <c r="F104" s="2"/>
      <c r="G104" s="86"/>
    </row>
    <row r="105" spans="1:7" ht="16.5" customHeight="1">
      <c r="A105" s="93" t="s">
        <v>135</v>
      </c>
      <c r="B105" s="25" t="s">
        <v>136</v>
      </c>
      <c r="C105" s="26">
        <v>1106449.7</v>
      </c>
      <c r="D105" s="26">
        <v>59292.6</v>
      </c>
      <c r="E105" s="26">
        <f t="shared" si="2"/>
        <v>5.4</v>
      </c>
      <c r="F105" s="2"/>
      <c r="G105" s="86"/>
    </row>
    <row r="106" spans="1:7" ht="16.5" customHeight="1">
      <c r="A106" s="93" t="s">
        <v>137</v>
      </c>
      <c r="B106" s="25" t="s">
        <v>138</v>
      </c>
      <c r="C106" s="26">
        <v>6975601.6</v>
      </c>
      <c r="D106" s="26">
        <v>56370.5</v>
      </c>
      <c r="E106" s="26">
        <f t="shared" si="2"/>
        <v>0.8</v>
      </c>
      <c r="F106" s="2"/>
      <c r="G106" s="86"/>
    </row>
    <row r="107" spans="1:7" ht="16.5" customHeight="1">
      <c r="A107" s="93" t="s">
        <v>139</v>
      </c>
      <c r="B107" s="25" t="s">
        <v>140</v>
      </c>
      <c r="C107" s="26">
        <v>40245</v>
      </c>
      <c r="D107" s="26">
        <v>2249.8</v>
      </c>
      <c r="E107" s="26">
        <f t="shared" si="2"/>
        <v>5.6</v>
      </c>
      <c r="F107" s="2"/>
      <c r="G107" s="86"/>
    </row>
    <row r="108" spans="1:7" ht="16.5" customHeight="1">
      <c r="A108" s="93" t="s">
        <v>141</v>
      </c>
      <c r="B108" s="25" t="s">
        <v>142</v>
      </c>
      <c r="C108" s="26">
        <v>19513.9</v>
      </c>
      <c r="D108" s="26">
        <v>0</v>
      </c>
      <c r="E108" s="26">
        <f t="shared" si="2"/>
        <v>0</v>
      </c>
      <c r="F108" s="2"/>
      <c r="G108" s="86"/>
    </row>
    <row r="109" spans="1:7" ht="16.5" customHeight="1">
      <c r="A109" s="93" t="s">
        <v>143</v>
      </c>
      <c r="B109" s="25" t="s">
        <v>144</v>
      </c>
      <c r="C109" s="26">
        <v>406949.2</v>
      </c>
      <c r="D109" s="26">
        <v>7149.3</v>
      </c>
      <c r="E109" s="26">
        <f t="shared" si="2"/>
        <v>1.8</v>
      </c>
      <c r="F109" s="2"/>
      <c r="G109" s="86"/>
    </row>
    <row r="110" spans="1:7" ht="16.5" customHeight="1">
      <c r="A110" s="31" t="s">
        <v>145</v>
      </c>
      <c r="B110" s="23" t="s">
        <v>146</v>
      </c>
      <c r="C110" s="24">
        <f>SUM(C111:C114)</f>
        <v>6067357.7</v>
      </c>
      <c r="D110" s="24">
        <f>SUM(D111:D114)</f>
        <v>339285.2</v>
      </c>
      <c r="E110" s="24">
        <f t="shared" si="2"/>
        <v>5.6</v>
      </c>
      <c r="F110" s="2"/>
      <c r="G110" s="86"/>
    </row>
    <row r="111" spans="1:7" ht="16.5" customHeight="1">
      <c r="A111" s="93" t="s">
        <v>147</v>
      </c>
      <c r="B111" s="25" t="s">
        <v>148</v>
      </c>
      <c r="C111" s="26">
        <v>2784766.6</v>
      </c>
      <c r="D111" s="26">
        <v>20930.6</v>
      </c>
      <c r="E111" s="26">
        <f t="shared" si="2"/>
        <v>0.8</v>
      </c>
      <c r="F111" s="2"/>
      <c r="G111" s="86"/>
    </row>
    <row r="112" spans="1:7" ht="16.5" customHeight="1">
      <c r="A112" s="93" t="s">
        <v>149</v>
      </c>
      <c r="B112" s="25" t="s">
        <v>150</v>
      </c>
      <c r="C112" s="26">
        <v>3011692.9</v>
      </c>
      <c r="D112" s="26">
        <v>312184.3</v>
      </c>
      <c r="E112" s="26">
        <f t="shared" si="2"/>
        <v>10.4</v>
      </c>
      <c r="F112" s="2"/>
      <c r="G112" s="86"/>
    </row>
    <row r="113" spans="1:7" ht="16.5" customHeight="1">
      <c r="A113" s="93" t="s">
        <v>280</v>
      </c>
      <c r="B113" s="25" t="s">
        <v>281</v>
      </c>
      <c r="C113" s="26">
        <v>87862.9</v>
      </c>
      <c r="D113" s="26">
        <v>0</v>
      </c>
      <c r="E113" s="26">
        <f t="shared" si="2"/>
        <v>0</v>
      </c>
      <c r="F113" s="2"/>
      <c r="G113" s="86"/>
    </row>
    <row r="114" spans="1:7" ht="16.5" customHeight="1">
      <c r="A114" s="93" t="s">
        <v>151</v>
      </c>
      <c r="B114" s="25" t="s">
        <v>152</v>
      </c>
      <c r="C114" s="26">
        <v>183035.3</v>
      </c>
      <c r="D114" s="26">
        <v>6170.3</v>
      </c>
      <c r="E114" s="26">
        <f t="shared" si="2"/>
        <v>3.4</v>
      </c>
      <c r="F114" s="2"/>
      <c r="G114" s="86"/>
    </row>
    <row r="115" spans="1:7" ht="15.75" customHeight="1">
      <c r="A115" s="31" t="s">
        <v>153</v>
      </c>
      <c r="B115" s="23" t="s">
        <v>154</v>
      </c>
      <c r="C115" s="24">
        <f>SUM(C116:C117)</f>
        <v>108331</v>
      </c>
      <c r="D115" s="24">
        <f>SUM(D116:D117)</f>
        <v>946</v>
      </c>
      <c r="E115" s="24">
        <f t="shared" si="2"/>
        <v>0.9</v>
      </c>
      <c r="F115" s="2"/>
      <c r="G115" s="86"/>
    </row>
    <row r="116" spans="1:7" ht="16.5" customHeight="1" hidden="1" outlineLevel="1">
      <c r="A116" s="50" t="s">
        <v>155</v>
      </c>
      <c r="B116" s="25" t="s">
        <v>156</v>
      </c>
      <c r="C116" s="26"/>
      <c r="D116" s="26"/>
      <c r="E116" s="26" t="str">
        <f t="shared" si="2"/>
        <v> </v>
      </c>
      <c r="F116" s="2"/>
      <c r="G116" s="86"/>
    </row>
    <row r="117" spans="1:7" ht="16.5" customHeight="1" collapsed="1">
      <c r="A117" s="93" t="s">
        <v>157</v>
      </c>
      <c r="B117" s="25" t="s">
        <v>158</v>
      </c>
      <c r="C117" s="26">
        <v>108331</v>
      </c>
      <c r="D117" s="26">
        <v>946</v>
      </c>
      <c r="E117" s="26">
        <f t="shared" si="2"/>
        <v>0.9</v>
      </c>
      <c r="F117" s="2"/>
      <c r="G117" s="86"/>
    </row>
    <row r="118" spans="1:7" ht="16.5" customHeight="1">
      <c r="A118" s="31" t="s">
        <v>159</v>
      </c>
      <c r="B118" s="23" t="s">
        <v>160</v>
      </c>
      <c r="C118" s="24">
        <f>SUM(C119:C125)</f>
        <v>32689883.4</v>
      </c>
      <c r="D118" s="24">
        <f>SUM(D119:D125)</f>
        <v>970092.7</v>
      </c>
      <c r="E118" s="24">
        <f t="shared" si="2"/>
        <v>3</v>
      </c>
      <c r="F118" s="2"/>
      <c r="G118" s="86"/>
    </row>
    <row r="119" spans="1:7" ht="16.5" customHeight="1">
      <c r="A119" s="93" t="s">
        <v>161</v>
      </c>
      <c r="B119" s="25" t="s">
        <v>162</v>
      </c>
      <c r="C119" s="26">
        <v>9095509.9</v>
      </c>
      <c r="D119" s="26">
        <v>265781</v>
      </c>
      <c r="E119" s="26">
        <f t="shared" si="2"/>
        <v>2.9</v>
      </c>
      <c r="F119" s="2"/>
      <c r="G119" s="86"/>
    </row>
    <row r="120" spans="1:7" ht="16.5" customHeight="1">
      <c r="A120" s="93" t="s">
        <v>163</v>
      </c>
      <c r="B120" s="25" t="s">
        <v>164</v>
      </c>
      <c r="C120" s="26">
        <v>19053022.1</v>
      </c>
      <c r="D120" s="26">
        <v>506710.4</v>
      </c>
      <c r="E120" s="26">
        <f t="shared" si="2"/>
        <v>2.7</v>
      </c>
      <c r="F120" s="2"/>
      <c r="G120" s="86"/>
    </row>
    <row r="121" spans="1:7" ht="16.5" customHeight="1">
      <c r="A121" s="93" t="s">
        <v>398</v>
      </c>
      <c r="B121" s="25" t="s">
        <v>399</v>
      </c>
      <c r="C121" s="26">
        <v>149603.6</v>
      </c>
      <c r="D121" s="26">
        <v>12595.2</v>
      </c>
      <c r="E121" s="26">
        <f t="shared" si="2"/>
        <v>8.4</v>
      </c>
      <c r="F121" s="2"/>
      <c r="G121" s="86"/>
    </row>
    <row r="122" spans="1:7" ht="16.5" customHeight="1">
      <c r="A122" s="93" t="s">
        <v>165</v>
      </c>
      <c r="B122" s="25" t="s">
        <v>166</v>
      </c>
      <c r="C122" s="26">
        <v>3234865.3</v>
      </c>
      <c r="D122" s="26">
        <v>156051.3</v>
      </c>
      <c r="E122" s="26">
        <f t="shared" si="2"/>
        <v>4.8</v>
      </c>
      <c r="F122" s="2"/>
      <c r="G122" s="86"/>
    </row>
    <row r="123" spans="1:7" ht="16.5" customHeight="1">
      <c r="A123" s="93" t="s">
        <v>167</v>
      </c>
      <c r="B123" s="25" t="s">
        <v>168</v>
      </c>
      <c r="C123" s="26">
        <v>119495.7</v>
      </c>
      <c r="D123" s="26">
        <v>5091.1</v>
      </c>
      <c r="E123" s="26">
        <f t="shared" si="2"/>
        <v>4.3</v>
      </c>
      <c r="F123" s="2"/>
      <c r="G123" s="86"/>
    </row>
    <row r="124" spans="1:7" ht="16.5" customHeight="1">
      <c r="A124" s="93" t="s">
        <v>169</v>
      </c>
      <c r="B124" s="25" t="s">
        <v>170</v>
      </c>
      <c r="C124" s="26">
        <v>729981.6</v>
      </c>
      <c r="D124" s="26">
        <v>2371</v>
      </c>
      <c r="E124" s="26">
        <f t="shared" si="2"/>
        <v>0.3</v>
      </c>
      <c r="F124" s="2"/>
      <c r="G124" s="86"/>
    </row>
    <row r="125" spans="1:7" ht="16.5" customHeight="1">
      <c r="A125" s="93" t="s">
        <v>171</v>
      </c>
      <c r="B125" s="25" t="s">
        <v>172</v>
      </c>
      <c r="C125" s="26">
        <v>307405.2</v>
      </c>
      <c r="D125" s="26">
        <v>21492.7</v>
      </c>
      <c r="E125" s="26">
        <f t="shared" si="2"/>
        <v>7</v>
      </c>
      <c r="F125" s="2"/>
      <c r="G125" s="86"/>
    </row>
    <row r="126" spans="1:7" ht="15.75" customHeight="1">
      <c r="A126" s="31" t="s">
        <v>328</v>
      </c>
      <c r="B126" s="23" t="s">
        <v>174</v>
      </c>
      <c r="C126" s="24">
        <f>SUM(C127:C129)</f>
        <v>1317596.5</v>
      </c>
      <c r="D126" s="24">
        <f>SUM(D127:D129)</f>
        <v>55606.4</v>
      </c>
      <c r="E126" s="24">
        <f t="shared" si="2"/>
        <v>4.2</v>
      </c>
      <c r="F126" s="2"/>
      <c r="G126" s="86"/>
    </row>
    <row r="127" spans="1:7" ht="16.5" customHeight="1">
      <c r="A127" s="93" t="s">
        <v>175</v>
      </c>
      <c r="B127" s="25" t="s">
        <v>176</v>
      </c>
      <c r="C127" s="26">
        <v>1139713.5</v>
      </c>
      <c r="D127" s="26">
        <v>52036.2</v>
      </c>
      <c r="E127" s="26">
        <f t="shared" si="2"/>
        <v>4.6</v>
      </c>
      <c r="F127" s="2"/>
      <c r="G127" s="86"/>
    </row>
    <row r="128" spans="1:7" ht="16.5" customHeight="1">
      <c r="A128" s="93" t="s">
        <v>400</v>
      </c>
      <c r="B128" s="25" t="s">
        <v>401</v>
      </c>
      <c r="C128" s="26">
        <v>15607.9</v>
      </c>
      <c r="D128" s="26">
        <v>0</v>
      </c>
      <c r="E128" s="26">
        <f t="shared" si="2"/>
        <v>0</v>
      </c>
      <c r="F128" s="2"/>
      <c r="G128" s="86"/>
    </row>
    <row r="129" spans="1:7" ht="16.5" customHeight="1">
      <c r="A129" s="93" t="s">
        <v>177</v>
      </c>
      <c r="B129" s="25" t="s">
        <v>178</v>
      </c>
      <c r="C129" s="26">
        <v>162275.1</v>
      </c>
      <c r="D129" s="26">
        <v>3570.2</v>
      </c>
      <c r="E129" s="26">
        <f t="shared" si="2"/>
        <v>2.2</v>
      </c>
      <c r="F129" s="2"/>
      <c r="G129" s="86"/>
    </row>
    <row r="130" spans="1:7" ht="16.5" customHeight="1">
      <c r="A130" s="31" t="s">
        <v>179</v>
      </c>
      <c r="B130" s="23" t="s">
        <v>180</v>
      </c>
      <c r="C130" s="24">
        <f>SUM(C131:C137)</f>
        <v>7132226.8</v>
      </c>
      <c r="D130" s="24">
        <f>SUM(D131:D137)</f>
        <v>316239.7</v>
      </c>
      <c r="E130" s="24">
        <f t="shared" si="2"/>
        <v>4.4</v>
      </c>
      <c r="F130" s="2"/>
      <c r="G130" s="86"/>
    </row>
    <row r="131" spans="1:7" ht="16.5" customHeight="1">
      <c r="A131" s="93" t="s">
        <v>181</v>
      </c>
      <c r="B131" s="25" t="s">
        <v>182</v>
      </c>
      <c r="C131" s="27">
        <v>3445378.4</v>
      </c>
      <c r="D131" s="26">
        <v>189336.5</v>
      </c>
      <c r="E131" s="27">
        <f t="shared" si="2"/>
        <v>5.5</v>
      </c>
      <c r="F131" s="2"/>
      <c r="G131" s="86"/>
    </row>
    <row r="132" spans="1:7" ht="16.5" customHeight="1">
      <c r="A132" s="93" t="s">
        <v>183</v>
      </c>
      <c r="B132" s="25" t="s">
        <v>184</v>
      </c>
      <c r="C132" s="26">
        <v>1254551.6</v>
      </c>
      <c r="D132" s="26">
        <v>45982.2</v>
      </c>
      <c r="E132" s="26">
        <f t="shared" si="2"/>
        <v>3.7</v>
      </c>
      <c r="F132" s="2"/>
      <c r="G132" s="86"/>
    </row>
    <row r="133" spans="1:7" ht="16.5" customHeight="1">
      <c r="A133" s="93" t="s">
        <v>185</v>
      </c>
      <c r="B133" s="25" t="s">
        <v>186</v>
      </c>
      <c r="C133" s="26">
        <v>43015.4</v>
      </c>
      <c r="D133" s="26">
        <v>2657.6</v>
      </c>
      <c r="E133" s="26">
        <f t="shared" si="2"/>
        <v>6.2</v>
      </c>
      <c r="F133" s="2"/>
      <c r="G133" s="86"/>
    </row>
    <row r="134" spans="1:7" ht="16.5" customHeight="1">
      <c r="A134" s="93" t="s">
        <v>187</v>
      </c>
      <c r="B134" s="25" t="s">
        <v>188</v>
      </c>
      <c r="C134" s="26">
        <v>225805.5</v>
      </c>
      <c r="D134" s="26">
        <v>15289.6</v>
      </c>
      <c r="E134" s="26">
        <f t="shared" si="2"/>
        <v>6.8</v>
      </c>
      <c r="F134" s="2"/>
      <c r="G134" s="86"/>
    </row>
    <row r="135" spans="1:7" ht="16.5" customHeight="1">
      <c r="A135" s="93" t="s">
        <v>189</v>
      </c>
      <c r="B135" s="25" t="s">
        <v>190</v>
      </c>
      <c r="C135" s="26">
        <v>4579.9</v>
      </c>
      <c r="D135" s="26">
        <v>411.4</v>
      </c>
      <c r="E135" s="26">
        <f t="shared" si="2"/>
        <v>9</v>
      </c>
      <c r="F135" s="2"/>
      <c r="G135" s="86"/>
    </row>
    <row r="136" spans="1:7" ht="25.5">
      <c r="A136" s="93" t="s">
        <v>191</v>
      </c>
      <c r="B136" s="25" t="s">
        <v>192</v>
      </c>
      <c r="C136" s="26">
        <v>283428</v>
      </c>
      <c r="D136" s="26">
        <v>18895.2</v>
      </c>
      <c r="E136" s="26">
        <f t="shared" si="2"/>
        <v>6.7</v>
      </c>
      <c r="F136" s="2"/>
      <c r="G136" s="86"/>
    </row>
    <row r="137" spans="1:7" ht="16.5" customHeight="1">
      <c r="A137" s="93" t="s">
        <v>193</v>
      </c>
      <c r="B137" s="25" t="s">
        <v>194</v>
      </c>
      <c r="C137" s="26">
        <v>1875468</v>
      </c>
      <c r="D137" s="26">
        <v>43667.2</v>
      </c>
      <c r="E137" s="26">
        <f t="shared" si="2"/>
        <v>2.3</v>
      </c>
      <c r="F137" s="2"/>
      <c r="G137" s="86"/>
    </row>
    <row r="138" spans="1:7" ht="15.75" customHeight="1">
      <c r="A138" s="31" t="s">
        <v>195</v>
      </c>
      <c r="B138" s="23" t="s">
        <v>196</v>
      </c>
      <c r="C138" s="24">
        <f>SUM(C139:C143)</f>
        <v>36936796.9</v>
      </c>
      <c r="D138" s="24">
        <f>SUM(D139:D143)</f>
        <v>2531537.1</v>
      </c>
      <c r="E138" s="24">
        <f t="shared" si="2"/>
        <v>6.9</v>
      </c>
      <c r="F138" s="2"/>
      <c r="G138" s="86"/>
    </row>
    <row r="139" spans="1:7" ht="16.5" customHeight="1">
      <c r="A139" s="93" t="s">
        <v>197</v>
      </c>
      <c r="B139" s="25" t="s">
        <v>198</v>
      </c>
      <c r="C139" s="26">
        <v>195078.4</v>
      </c>
      <c r="D139" s="26">
        <v>12007.1</v>
      </c>
      <c r="E139" s="26">
        <f t="shared" si="2"/>
        <v>6.2</v>
      </c>
      <c r="F139" s="2"/>
      <c r="G139" s="86"/>
    </row>
    <row r="140" spans="1:7" ht="16.5" customHeight="1">
      <c r="A140" s="93" t="s">
        <v>199</v>
      </c>
      <c r="B140" s="25" t="s">
        <v>200</v>
      </c>
      <c r="C140" s="26">
        <v>4571712.1</v>
      </c>
      <c r="D140" s="26">
        <v>166392.6</v>
      </c>
      <c r="E140" s="26">
        <f t="shared" si="2"/>
        <v>3.6</v>
      </c>
      <c r="F140" s="2"/>
      <c r="G140" s="86"/>
    </row>
    <row r="141" spans="1:7" ht="16.5" customHeight="1">
      <c r="A141" s="93" t="s">
        <v>201</v>
      </c>
      <c r="B141" s="25" t="s">
        <v>202</v>
      </c>
      <c r="C141" s="26">
        <v>24240056.4</v>
      </c>
      <c r="D141" s="26">
        <v>1878394.9</v>
      </c>
      <c r="E141" s="26">
        <f aca="true" t="shared" si="3" ref="E141:E194">IF(C141=0," ",(D141/C141*100))</f>
        <v>7.7</v>
      </c>
      <c r="F141" s="2"/>
      <c r="G141" s="86"/>
    </row>
    <row r="142" spans="1:7" ht="16.5" customHeight="1">
      <c r="A142" s="93" t="s">
        <v>203</v>
      </c>
      <c r="B142" s="25" t="s">
        <v>204</v>
      </c>
      <c r="C142" s="26">
        <v>6664623.8</v>
      </c>
      <c r="D142" s="26">
        <v>434067.1</v>
      </c>
      <c r="E142" s="26">
        <f t="shared" si="3"/>
        <v>6.5</v>
      </c>
      <c r="F142" s="2"/>
      <c r="G142" s="86"/>
    </row>
    <row r="143" spans="1:7" ht="16.5" customHeight="1">
      <c r="A143" s="93" t="s">
        <v>205</v>
      </c>
      <c r="B143" s="25" t="s">
        <v>206</v>
      </c>
      <c r="C143" s="26">
        <v>1265326.2</v>
      </c>
      <c r="D143" s="26">
        <v>40675.4</v>
      </c>
      <c r="E143" s="26">
        <f t="shared" si="3"/>
        <v>3.2</v>
      </c>
      <c r="F143" s="2"/>
      <c r="G143" s="86"/>
    </row>
    <row r="144" spans="1:7" ht="16.5" customHeight="1">
      <c r="A144" s="31" t="s">
        <v>207</v>
      </c>
      <c r="B144" s="23" t="s">
        <v>208</v>
      </c>
      <c r="C144" s="24">
        <f>SUM(C145:C148)</f>
        <v>824850.3</v>
      </c>
      <c r="D144" s="24">
        <f>SUM(D145:D148)</f>
        <v>18265</v>
      </c>
      <c r="E144" s="24">
        <f t="shared" si="3"/>
        <v>2.2</v>
      </c>
      <c r="F144" s="2"/>
      <c r="G144" s="86"/>
    </row>
    <row r="145" spans="1:7" ht="16.5" customHeight="1">
      <c r="A145" s="93" t="s">
        <v>209</v>
      </c>
      <c r="B145" s="25" t="s">
        <v>210</v>
      </c>
      <c r="C145" s="26">
        <v>523335.7</v>
      </c>
      <c r="D145" s="26">
        <v>14121.9</v>
      </c>
      <c r="E145" s="26">
        <f t="shared" si="3"/>
        <v>2.7</v>
      </c>
      <c r="F145" s="2"/>
      <c r="G145" s="86"/>
    </row>
    <row r="146" spans="1:7" ht="16.5" customHeight="1">
      <c r="A146" s="93" t="s">
        <v>263</v>
      </c>
      <c r="B146" s="25" t="s">
        <v>262</v>
      </c>
      <c r="C146" s="26">
        <v>142701.7</v>
      </c>
      <c r="D146" s="26">
        <v>0</v>
      </c>
      <c r="E146" s="26">
        <f t="shared" si="3"/>
        <v>0</v>
      </c>
      <c r="F146" s="2"/>
      <c r="G146" s="86"/>
    </row>
    <row r="147" spans="1:7" ht="16.5" customHeight="1">
      <c r="A147" s="93" t="s">
        <v>283</v>
      </c>
      <c r="B147" s="25" t="s">
        <v>282</v>
      </c>
      <c r="C147" s="26">
        <v>109552.6</v>
      </c>
      <c r="D147" s="26">
        <v>2699.9</v>
      </c>
      <c r="E147" s="26">
        <f t="shared" si="3"/>
        <v>2.5</v>
      </c>
      <c r="F147" s="2"/>
      <c r="G147" s="86"/>
    </row>
    <row r="148" spans="1:7" ht="16.5" customHeight="1">
      <c r="A148" s="93" t="s">
        <v>211</v>
      </c>
      <c r="B148" s="25" t="s">
        <v>212</v>
      </c>
      <c r="C148" s="26">
        <v>49260.3</v>
      </c>
      <c r="D148" s="26">
        <v>1443.2</v>
      </c>
      <c r="E148" s="26">
        <f t="shared" si="3"/>
        <v>2.9</v>
      </c>
      <c r="F148" s="2"/>
      <c r="G148" s="86"/>
    </row>
    <row r="149" spans="1:7" ht="15.75" customHeight="1">
      <c r="A149" s="31" t="s">
        <v>213</v>
      </c>
      <c r="B149" s="23" t="s">
        <v>214</v>
      </c>
      <c r="C149" s="24">
        <f>SUM(C150:C151)</f>
        <v>88329.3</v>
      </c>
      <c r="D149" s="24">
        <f>SUM(D150:D151)</f>
        <v>361.8</v>
      </c>
      <c r="E149" s="24">
        <f t="shared" si="3"/>
        <v>0.4</v>
      </c>
      <c r="F149" s="2"/>
      <c r="G149" s="86"/>
    </row>
    <row r="150" spans="1:7" ht="16.5" customHeight="1">
      <c r="A150" s="93" t="s">
        <v>215</v>
      </c>
      <c r="B150" s="25" t="s">
        <v>216</v>
      </c>
      <c r="C150" s="26">
        <v>29690.3</v>
      </c>
      <c r="D150" s="26">
        <v>361.8</v>
      </c>
      <c r="E150" s="26">
        <f t="shared" si="3"/>
        <v>1.2</v>
      </c>
      <c r="F150" s="2"/>
      <c r="G150" s="86"/>
    </row>
    <row r="151" spans="1:7" ht="16.5" customHeight="1">
      <c r="A151" s="93" t="s">
        <v>260</v>
      </c>
      <c r="B151" s="25" t="s">
        <v>261</v>
      </c>
      <c r="C151" s="26">
        <v>58639</v>
      </c>
      <c r="D151" s="26">
        <v>0</v>
      </c>
      <c r="E151" s="26">
        <f t="shared" si="3"/>
        <v>0</v>
      </c>
      <c r="F151" s="2"/>
      <c r="G151" s="86"/>
    </row>
    <row r="152" spans="1:7" ht="27" customHeight="1">
      <c r="A152" s="31" t="s">
        <v>217</v>
      </c>
      <c r="B152" s="23" t="s">
        <v>218</v>
      </c>
      <c r="C152" s="24">
        <f>SUM(C153)</f>
        <v>1901724.2</v>
      </c>
      <c r="D152" s="24">
        <f>SUM(D153)</f>
        <v>27575.5</v>
      </c>
      <c r="E152" s="24">
        <f t="shared" si="3"/>
        <v>1.5</v>
      </c>
      <c r="F152" s="2"/>
      <c r="G152" s="86"/>
    </row>
    <row r="153" spans="1:7" ht="16.5" customHeight="1">
      <c r="A153" s="93" t="s">
        <v>219</v>
      </c>
      <c r="B153" s="25" t="s">
        <v>220</v>
      </c>
      <c r="C153" s="26">
        <v>1901724.2</v>
      </c>
      <c r="D153" s="26">
        <v>27575.5</v>
      </c>
      <c r="E153" s="26">
        <f t="shared" si="3"/>
        <v>1.5</v>
      </c>
      <c r="F153" s="2"/>
      <c r="G153" s="86"/>
    </row>
    <row r="154" spans="1:7" ht="39" customHeight="1">
      <c r="A154" s="31" t="s">
        <v>359</v>
      </c>
      <c r="B154" s="23" t="s">
        <v>221</v>
      </c>
      <c r="C154" s="24">
        <f>SUM(C155:C157)</f>
        <v>4809481.4</v>
      </c>
      <c r="D154" s="24">
        <f>SUM(D155:D157)</f>
        <v>325000.6</v>
      </c>
      <c r="E154" s="24">
        <f t="shared" si="3"/>
        <v>6.8</v>
      </c>
      <c r="F154" s="2"/>
      <c r="G154" s="86"/>
    </row>
    <row r="155" spans="1:7" ht="27" customHeight="1">
      <c r="A155" s="93" t="s">
        <v>222</v>
      </c>
      <c r="B155" s="25" t="s">
        <v>223</v>
      </c>
      <c r="C155" s="26">
        <v>1189033.9</v>
      </c>
      <c r="D155" s="26">
        <v>120078.5</v>
      </c>
      <c r="E155" s="26">
        <f t="shared" si="3"/>
        <v>10.1</v>
      </c>
      <c r="F155" s="2"/>
      <c r="G155" s="86"/>
    </row>
    <row r="156" spans="1:7" ht="16.5" customHeight="1">
      <c r="A156" s="93" t="s">
        <v>224</v>
      </c>
      <c r="B156" s="25" t="s">
        <v>225</v>
      </c>
      <c r="C156" s="26">
        <v>680000</v>
      </c>
      <c r="D156" s="26">
        <v>0</v>
      </c>
      <c r="E156" s="26">
        <f t="shared" si="3"/>
        <v>0</v>
      </c>
      <c r="F156" s="2"/>
      <c r="G156" s="86"/>
    </row>
    <row r="157" spans="1:7" ht="16.5" customHeight="1">
      <c r="A157" s="93" t="s">
        <v>226</v>
      </c>
      <c r="B157" s="25" t="s">
        <v>227</v>
      </c>
      <c r="C157" s="26">
        <v>2940447.5</v>
      </c>
      <c r="D157" s="26">
        <v>204922.1</v>
      </c>
      <c r="E157" s="26">
        <f t="shared" si="3"/>
        <v>7</v>
      </c>
      <c r="F157" s="2"/>
      <c r="G157" s="86"/>
    </row>
    <row r="158" spans="1:7" ht="16.5" customHeight="1">
      <c r="A158" s="31" t="s">
        <v>228</v>
      </c>
      <c r="B158" s="23" t="s">
        <v>229</v>
      </c>
      <c r="C158" s="24">
        <f>C82+C92+C95+C100+C110+C115+C118+C126+C130+C138+C144+C149+C152+C154</f>
        <v>110026251.4</v>
      </c>
      <c r="D158" s="24">
        <f>D82+D92+D95+D100+D110+D115+D118+D126+D130+D138+D144+D149+D152+D154</f>
        <v>5119575.3</v>
      </c>
      <c r="E158" s="24">
        <f t="shared" si="3"/>
        <v>4.7</v>
      </c>
      <c r="F158" s="2"/>
      <c r="G158" s="86"/>
    </row>
    <row r="159" spans="1:7" ht="16.5" customHeight="1">
      <c r="A159" s="31" t="s">
        <v>230</v>
      </c>
      <c r="B159" s="23" t="s">
        <v>231</v>
      </c>
      <c r="C159" s="24">
        <f>C80-C158</f>
        <v>-9023476.8</v>
      </c>
      <c r="D159" s="24">
        <f>D80-D158</f>
        <v>778685.4</v>
      </c>
      <c r="E159" s="24" t="s">
        <v>358</v>
      </c>
      <c r="G159" s="86"/>
    </row>
    <row r="160" spans="1:7" s="9" customFormat="1" ht="16.5" customHeight="1">
      <c r="A160" s="39" t="s">
        <v>232</v>
      </c>
      <c r="B160" s="40" t="s">
        <v>233</v>
      </c>
      <c r="C160" s="35">
        <f>C161+C166+C171+C177+C186</f>
        <v>9023476.8</v>
      </c>
      <c r="D160" s="24">
        <f>D161+D166+D171+D177+D186</f>
        <v>-778685.4</v>
      </c>
      <c r="E160" s="24" t="s">
        <v>358</v>
      </c>
      <c r="F160" s="1"/>
      <c r="G160" s="86"/>
    </row>
    <row r="161" spans="1:7" s="9" customFormat="1" ht="27" customHeight="1">
      <c r="A161" s="39" t="s">
        <v>286</v>
      </c>
      <c r="B161" s="40" t="s">
        <v>296</v>
      </c>
      <c r="C161" s="35">
        <f>C162+C164</f>
        <v>6000000</v>
      </c>
      <c r="D161" s="24">
        <f>D162</f>
        <v>0</v>
      </c>
      <c r="E161" s="24">
        <f aca="true" t="shared" si="4" ref="E161:E166">IF(C161=0," ",(D161/C161*100))</f>
        <v>0</v>
      </c>
      <c r="G161" s="86"/>
    </row>
    <row r="162" spans="1:7" s="9" customFormat="1" ht="27" customHeight="1">
      <c r="A162" s="41" t="s">
        <v>287</v>
      </c>
      <c r="B162" s="42" t="s">
        <v>297</v>
      </c>
      <c r="C162" s="47">
        <f>C163</f>
        <v>7000000</v>
      </c>
      <c r="D162" s="27">
        <f>D163</f>
        <v>0</v>
      </c>
      <c r="E162" s="27">
        <f t="shared" si="4"/>
        <v>0</v>
      </c>
      <c r="G162" s="86"/>
    </row>
    <row r="163" spans="1:7" s="9" customFormat="1" ht="27" customHeight="1">
      <c r="A163" s="41" t="s">
        <v>288</v>
      </c>
      <c r="B163" s="42" t="s">
        <v>289</v>
      </c>
      <c r="C163" s="47">
        <v>7000000</v>
      </c>
      <c r="D163" s="27">
        <v>0</v>
      </c>
      <c r="E163" s="27">
        <f t="shared" si="4"/>
        <v>0</v>
      </c>
      <c r="G163" s="86"/>
    </row>
    <row r="164" spans="1:7" s="9" customFormat="1" ht="27" customHeight="1">
      <c r="A164" s="41" t="s">
        <v>402</v>
      </c>
      <c r="B164" s="42" t="s">
        <v>403</v>
      </c>
      <c r="C164" s="47">
        <f>C165</f>
        <v>-1000000</v>
      </c>
      <c r="D164" s="27">
        <v>0</v>
      </c>
      <c r="E164" s="27">
        <f t="shared" si="4"/>
        <v>0</v>
      </c>
      <c r="G164" s="86"/>
    </row>
    <row r="165" spans="1:7" s="9" customFormat="1" ht="27" customHeight="1">
      <c r="A165" s="41" t="s">
        <v>404</v>
      </c>
      <c r="B165" s="42" t="s">
        <v>405</v>
      </c>
      <c r="C165" s="47">
        <v>-1000000</v>
      </c>
      <c r="D165" s="27">
        <v>0</v>
      </c>
      <c r="E165" s="27">
        <f t="shared" si="4"/>
        <v>0</v>
      </c>
      <c r="G165" s="86"/>
    </row>
    <row r="166" spans="1:7" s="9" customFormat="1" ht="16.5" customHeight="1">
      <c r="A166" s="39" t="s">
        <v>234</v>
      </c>
      <c r="B166" s="40" t="s">
        <v>298</v>
      </c>
      <c r="C166" s="35">
        <f>C167+C169</f>
        <v>3779344.4</v>
      </c>
      <c r="D166" s="24">
        <f>D167+D169</f>
        <v>-4500000</v>
      </c>
      <c r="E166" s="24">
        <f t="shared" si="4"/>
        <v>-119.1</v>
      </c>
      <c r="G166" s="86"/>
    </row>
    <row r="167" spans="1:7" s="9" customFormat="1" ht="27" customHeight="1">
      <c r="A167" s="41" t="s">
        <v>235</v>
      </c>
      <c r="B167" s="42" t="s">
        <v>299</v>
      </c>
      <c r="C167" s="47">
        <f>C168</f>
        <v>61327035.9</v>
      </c>
      <c r="D167" s="27">
        <f>D168</f>
        <v>0</v>
      </c>
      <c r="E167" s="29">
        <f t="shared" si="3"/>
        <v>0</v>
      </c>
      <c r="G167" s="86"/>
    </row>
    <row r="168" spans="1:7" s="9" customFormat="1" ht="27" customHeight="1">
      <c r="A168" s="41" t="s">
        <v>300</v>
      </c>
      <c r="B168" s="42" t="s">
        <v>236</v>
      </c>
      <c r="C168" s="47">
        <v>61327035.9</v>
      </c>
      <c r="D168" s="27">
        <v>0</v>
      </c>
      <c r="E168" s="29">
        <f t="shared" si="3"/>
        <v>0</v>
      </c>
      <c r="G168" s="86"/>
    </row>
    <row r="169" spans="1:7" s="9" customFormat="1" ht="27" customHeight="1">
      <c r="A169" s="41" t="s">
        <v>290</v>
      </c>
      <c r="B169" s="42" t="s">
        <v>301</v>
      </c>
      <c r="C169" s="47">
        <f>C170</f>
        <v>-57547691.5</v>
      </c>
      <c r="D169" s="27">
        <f>D170</f>
        <v>-4500000</v>
      </c>
      <c r="E169" s="29">
        <f t="shared" si="3"/>
        <v>7.8</v>
      </c>
      <c r="G169" s="86"/>
    </row>
    <row r="170" spans="1:7" s="9" customFormat="1" ht="27" customHeight="1">
      <c r="A170" s="41" t="s">
        <v>291</v>
      </c>
      <c r="B170" s="42" t="s">
        <v>292</v>
      </c>
      <c r="C170" s="47">
        <v>-57547691.5</v>
      </c>
      <c r="D170" s="27">
        <v>-4500000</v>
      </c>
      <c r="E170" s="29">
        <f t="shared" si="3"/>
        <v>7.8</v>
      </c>
      <c r="G170" s="86"/>
    </row>
    <row r="171" spans="1:7" s="9" customFormat="1" ht="27" customHeight="1">
      <c r="A171" s="43" t="s">
        <v>326</v>
      </c>
      <c r="B171" s="40" t="s">
        <v>302</v>
      </c>
      <c r="C171" s="35">
        <f>C172</f>
        <v>-1193000</v>
      </c>
      <c r="D171" s="24">
        <f>D172</f>
        <v>0</v>
      </c>
      <c r="E171" s="24">
        <f>IF(C171=0," ",(D171/C171*100))</f>
        <v>0</v>
      </c>
      <c r="G171" s="86"/>
    </row>
    <row r="172" spans="1:7" s="9" customFormat="1" ht="27" customHeight="1">
      <c r="A172" s="44" t="s">
        <v>327</v>
      </c>
      <c r="B172" s="42" t="s">
        <v>303</v>
      </c>
      <c r="C172" s="27">
        <f>C173+C175</f>
        <v>-1193000</v>
      </c>
      <c r="D172" s="27">
        <f>D173+D175</f>
        <v>0</v>
      </c>
      <c r="E172" s="27">
        <f>IF(C172=0," ",(D172/C172*100))</f>
        <v>0</v>
      </c>
      <c r="G172" s="86"/>
    </row>
    <row r="173" spans="1:7" s="9" customFormat="1" ht="27" customHeight="1">
      <c r="A173" s="44" t="s">
        <v>293</v>
      </c>
      <c r="B173" s="42" t="s">
        <v>304</v>
      </c>
      <c r="C173" s="27">
        <f>C174</f>
        <v>57547691</v>
      </c>
      <c r="D173" s="27">
        <f>D174</f>
        <v>0</v>
      </c>
      <c r="E173" s="29">
        <f t="shared" si="3"/>
        <v>0</v>
      </c>
      <c r="G173" s="86"/>
    </row>
    <row r="174" spans="1:7" s="9" customFormat="1" ht="42" customHeight="1">
      <c r="A174" s="28" t="s">
        <v>294</v>
      </c>
      <c r="B174" s="42" t="s">
        <v>295</v>
      </c>
      <c r="C174" s="27">
        <v>57547691</v>
      </c>
      <c r="D174" s="27">
        <v>0</v>
      </c>
      <c r="E174" s="29">
        <f t="shared" si="3"/>
        <v>0</v>
      </c>
      <c r="G174" s="86"/>
    </row>
    <row r="175" spans="1:7" s="9" customFormat="1" ht="27" customHeight="1">
      <c r="A175" s="41" t="s">
        <v>237</v>
      </c>
      <c r="B175" s="42" t="s">
        <v>305</v>
      </c>
      <c r="C175" s="29">
        <f>C176</f>
        <v>-58740691</v>
      </c>
      <c r="D175" s="29">
        <f>D176</f>
        <v>0</v>
      </c>
      <c r="E175" s="29">
        <f t="shared" si="3"/>
        <v>0</v>
      </c>
      <c r="G175" s="86"/>
    </row>
    <row r="176" spans="1:7" s="9" customFormat="1" ht="42" customHeight="1">
      <c r="A176" s="41" t="s">
        <v>238</v>
      </c>
      <c r="B176" s="42" t="s">
        <v>306</v>
      </c>
      <c r="C176" s="48">
        <v>-58740691</v>
      </c>
      <c r="D176" s="29">
        <v>0</v>
      </c>
      <c r="E176" s="29">
        <f>IF(C176=0," ",(D176/C176*100))</f>
        <v>0</v>
      </c>
      <c r="G176" s="86"/>
    </row>
    <row r="177" spans="1:7" s="9" customFormat="1" ht="16.5" customHeight="1">
      <c r="A177" s="39" t="s">
        <v>239</v>
      </c>
      <c r="B177" s="40" t="s">
        <v>240</v>
      </c>
      <c r="C177" s="49">
        <f>C178+C182</f>
        <v>0</v>
      </c>
      <c r="D177" s="30">
        <f>D178+D182</f>
        <v>872224.9</v>
      </c>
      <c r="E177" s="30" t="s">
        <v>358</v>
      </c>
      <c r="G177" s="86"/>
    </row>
    <row r="178" spans="1:7" s="9" customFormat="1" ht="16.5" customHeight="1">
      <c r="A178" s="41" t="s">
        <v>241</v>
      </c>
      <c r="B178" s="42" t="s">
        <v>242</v>
      </c>
      <c r="C178" s="48">
        <f aca="true" t="shared" si="5" ref="C178:D180">C179</f>
        <v>-227914633.9</v>
      </c>
      <c r="D178" s="29">
        <f t="shared" si="5"/>
        <v>-10957877.8</v>
      </c>
      <c r="E178" s="27">
        <f t="shared" si="3"/>
        <v>4.8</v>
      </c>
      <c r="G178" s="86"/>
    </row>
    <row r="179" spans="1:7" s="9" customFormat="1" ht="16.5" customHeight="1">
      <c r="A179" s="41" t="s">
        <v>243</v>
      </c>
      <c r="B179" s="42" t="s">
        <v>244</v>
      </c>
      <c r="C179" s="47">
        <f t="shared" si="5"/>
        <v>-227914633.9</v>
      </c>
      <c r="D179" s="27">
        <f t="shared" si="5"/>
        <v>-10957877.8</v>
      </c>
      <c r="E179" s="27">
        <f t="shared" si="3"/>
        <v>4.8</v>
      </c>
      <c r="G179" s="86"/>
    </row>
    <row r="180" spans="1:7" s="9" customFormat="1" ht="16.5" customHeight="1">
      <c r="A180" s="41" t="s">
        <v>307</v>
      </c>
      <c r="B180" s="42" t="s">
        <v>308</v>
      </c>
      <c r="C180" s="47">
        <f t="shared" si="5"/>
        <v>-227914633.9</v>
      </c>
      <c r="D180" s="27">
        <f t="shared" si="5"/>
        <v>-10957877.8</v>
      </c>
      <c r="E180" s="27">
        <f t="shared" si="3"/>
        <v>4.8</v>
      </c>
      <c r="G180" s="86"/>
    </row>
    <row r="181" spans="1:7" s="9" customFormat="1" ht="27" customHeight="1">
      <c r="A181" s="41" t="s">
        <v>309</v>
      </c>
      <c r="B181" s="42" t="s">
        <v>310</v>
      </c>
      <c r="C181" s="47">
        <v>-227914633.9</v>
      </c>
      <c r="D181" s="27">
        <v>-10957877.8</v>
      </c>
      <c r="E181" s="29">
        <f t="shared" si="3"/>
        <v>4.8</v>
      </c>
      <c r="G181" s="86"/>
    </row>
    <row r="182" spans="1:7" s="9" customFormat="1" ht="16.5" customHeight="1">
      <c r="A182" s="41" t="s">
        <v>245</v>
      </c>
      <c r="B182" s="42" t="s">
        <v>246</v>
      </c>
      <c r="C182" s="47">
        <f>C183</f>
        <v>227914633.9</v>
      </c>
      <c r="D182" s="27">
        <f>D183</f>
        <v>11830102.7</v>
      </c>
      <c r="E182" s="27">
        <f t="shared" si="3"/>
        <v>5.2</v>
      </c>
      <c r="G182" s="86"/>
    </row>
    <row r="183" spans="1:7" s="9" customFormat="1" ht="16.5" customHeight="1">
      <c r="A183" s="41" t="s">
        <v>247</v>
      </c>
      <c r="B183" s="42" t="s">
        <v>248</v>
      </c>
      <c r="C183" s="47">
        <f>C185</f>
        <v>227914633.9</v>
      </c>
      <c r="D183" s="27">
        <f>D184</f>
        <v>11830102.7</v>
      </c>
      <c r="E183" s="29">
        <f t="shared" si="3"/>
        <v>5.2</v>
      </c>
      <c r="G183" s="86"/>
    </row>
    <row r="184" spans="1:7" s="9" customFormat="1" ht="16.5" customHeight="1">
      <c r="A184" s="41" t="s">
        <v>311</v>
      </c>
      <c r="B184" s="42" t="s">
        <v>312</v>
      </c>
      <c r="C184" s="47">
        <f>C185</f>
        <v>227914633.9</v>
      </c>
      <c r="D184" s="27">
        <f>D185</f>
        <v>11830102.7</v>
      </c>
      <c r="E184" s="29">
        <f t="shared" si="3"/>
        <v>5.2</v>
      </c>
      <c r="G184" s="86"/>
    </row>
    <row r="185" spans="1:7" s="9" customFormat="1" ht="27" customHeight="1">
      <c r="A185" s="41" t="s">
        <v>313</v>
      </c>
      <c r="B185" s="42" t="s">
        <v>314</v>
      </c>
      <c r="C185" s="47">
        <v>227914633.9</v>
      </c>
      <c r="D185" s="27">
        <v>11830102.7</v>
      </c>
      <c r="E185" s="29">
        <f t="shared" si="3"/>
        <v>5.2</v>
      </c>
      <c r="G185" s="86"/>
    </row>
    <row r="186" spans="1:7" s="9" customFormat="1" ht="16.5" customHeight="1">
      <c r="A186" s="39" t="s">
        <v>249</v>
      </c>
      <c r="B186" s="40" t="s">
        <v>250</v>
      </c>
      <c r="C186" s="30">
        <f>C201+C190+C187</f>
        <v>437132.4</v>
      </c>
      <c r="D186" s="30">
        <f>D201+D190+D187</f>
        <v>2849089.7</v>
      </c>
      <c r="E186" s="30">
        <f t="shared" si="3"/>
        <v>651.8</v>
      </c>
      <c r="G186" s="86"/>
    </row>
    <row r="187" spans="1:7" s="9" customFormat="1" ht="27" customHeight="1" hidden="1" outlineLevel="1">
      <c r="A187" s="41" t="s">
        <v>363</v>
      </c>
      <c r="B187" s="42" t="s">
        <v>364</v>
      </c>
      <c r="C187" s="48">
        <v>0</v>
      </c>
      <c r="D187" s="29">
        <v>0</v>
      </c>
      <c r="E187" s="30" t="str">
        <f t="shared" si="3"/>
        <v> </v>
      </c>
      <c r="G187" s="86"/>
    </row>
    <row r="188" spans="1:7" s="9" customFormat="1" ht="27" customHeight="1" hidden="1" outlineLevel="1">
      <c r="A188" s="41" t="s">
        <v>365</v>
      </c>
      <c r="B188" s="42" t="s">
        <v>366</v>
      </c>
      <c r="C188" s="48">
        <v>0</v>
      </c>
      <c r="D188" s="29">
        <v>0</v>
      </c>
      <c r="E188" s="30" t="str">
        <f t="shared" si="3"/>
        <v> </v>
      </c>
      <c r="G188" s="86"/>
    </row>
    <row r="189" spans="1:7" s="9" customFormat="1" ht="27" customHeight="1" hidden="1" outlineLevel="1">
      <c r="A189" s="41" t="s">
        <v>367</v>
      </c>
      <c r="B189" s="42" t="s">
        <v>368</v>
      </c>
      <c r="C189" s="48">
        <v>0</v>
      </c>
      <c r="D189" s="29">
        <v>0</v>
      </c>
      <c r="E189" s="30" t="str">
        <f t="shared" si="3"/>
        <v> </v>
      </c>
      <c r="G189" s="86"/>
    </row>
    <row r="190" spans="1:7" s="9" customFormat="1" ht="27" customHeight="1" collapsed="1">
      <c r="A190" s="39" t="s">
        <v>251</v>
      </c>
      <c r="B190" s="40" t="s">
        <v>252</v>
      </c>
      <c r="C190" s="35">
        <f>C191+C198</f>
        <v>437132.4</v>
      </c>
      <c r="D190" s="24">
        <f>D191+D197</f>
        <v>41204</v>
      </c>
      <c r="E190" s="30">
        <f t="shared" si="3"/>
        <v>9.4</v>
      </c>
      <c r="G190" s="86"/>
    </row>
    <row r="191" spans="1:7" s="9" customFormat="1" ht="27" customHeight="1">
      <c r="A191" s="41" t="s">
        <v>253</v>
      </c>
      <c r="B191" s="42" t="s">
        <v>315</v>
      </c>
      <c r="C191" s="47">
        <f>C192+C195</f>
        <v>1037132.4</v>
      </c>
      <c r="D191" s="27">
        <f>D192+D195</f>
        <v>41204</v>
      </c>
      <c r="E191" s="29">
        <f t="shared" si="3"/>
        <v>4</v>
      </c>
      <c r="G191" s="86"/>
    </row>
    <row r="192" spans="1:7" s="9" customFormat="1" ht="27" customHeight="1">
      <c r="A192" s="41" t="s">
        <v>316</v>
      </c>
      <c r="B192" s="42" t="s">
        <v>317</v>
      </c>
      <c r="C192" s="47">
        <f>C193+C194</f>
        <v>38.5</v>
      </c>
      <c r="D192" s="27">
        <f>D193+D194</f>
        <v>0</v>
      </c>
      <c r="E192" s="27">
        <f t="shared" si="3"/>
        <v>0</v>
      </c>
      <c r="G192" s="86"/>
    </row>
    <row r="193" spans="1:7" s="9" customFormat="1" ht="27" customHeight="1" hidden="1" outlineLevel="1">
      <c r="A193" s="41" t="s">
        <v>254</v>
      </c>
      <c r="B193" s="42" t="s">
        <v>255</v>
      </c>
      <c r="C193" s="29">
        <v>0</v>
      </c>
      <c r="D193" s="27">
        <v>0</v>
      </c>
      <c r="E193" s="27" t="str">
        <f t="shared" si="3"/>
        <v> </v>
      </c>
      <c r="G193" s="86"/>
    </row>
    <row r="194" spans="1:7" s="9" customFormat="1" ht="27" customHeight="1" collapsed="1">
      <c r="A194" s="41" t="s">
        <v>254</v>
      </c>
      <c r="B194" s="42" t="s">
        <v>256</v>
      </c>
      <c r="C194" s="29">
        <v>38.5</v>
      </c>
      <c r="D194" s="29">
        <v>0</v>
      </c>
      <c r="E194" s="27">
        <f t="shared" si="3"/>
        <v>0</v>
      </c>
      <c r="G194" s="86"/>
    </row>
    <row r="195" spans="1:7" ht="27" customHeight="1">
      <c r="A195" s="45" t="s">
        <v>318</v>
      </c>
      <c r="B195" s="52" t="s">
        <v>319</v>
      </c>
      <c r="C195" s="29">
        <f>C196</f>
        <v>1037093.9</v>
      </c>
      <c r="D195" s="29">
        <f>D196</f>
        <v>41204</v>
      </c>
      <c r="E195" s="27">
        <f aca="true" t="shared" si="6" ref="E195:E201">IF(C195=0," ",(D195/C195*100))</f>
        <v>4</v>
      </c>
      <c r="F195" s="9"/>
      <c r="G195" s="86"/>
    </row>
    <row r="196" spans="1:7" ht="42" customHeight="1">
      <c r="A196" s="45" t="s">
        <v>320</v>
      </c>
      <c r="B196" s="52" t="s">
        <v>257</v>
      </c>
      <c r="C196" s="48">
        <v>1037093.9</v>
      </c>
      <c r="D196" s="29">
        <v>41204</v>
      </c>
      <c r="E196" s="27">
        <f t="shared" si="6"/>
        <v>4</v>
      </c>
      <c r="G196" s="86"/>
    </row>
    <row r="197" spans="1:7" ht="27" customHeight="1">
      <c r="A197" s="45" t="s">
        <v>321</v>
      </c>
      <c r="B197" s="52" t="s">
        <v>322</v>
      </c>
      <c r="C197" s="29">
        <f>C198</f>
        <v>-600000</v>
      </c>
      <c r="D197" s="29">
        <f>D198</f>
        <v>0</v>
      </c>
      <c r="E197" s="27">
        <f t="shared" si="6"/>
        <v>0</v>
      </c>
      <c r="G197" s="86"/>
    </row>
    <row r="198" spans="1:7" ht="40.5" customHeight="1">
      <c r="A198" s="45" t="s">
        <v>323</v>
      </c>
      <c r="B198" s="52" t="s">
        <v>324</v>
      </c>
      <c r="C198" s="29">
        <f>C199</f>
        <v>-600000</v>
      </c>
      <c r="D198" s="29">
        <f>D199</f>
        <v>0</v>
      </c>
      <c r="E198" s="27">
        <f t="shared" si="6"/>
        <v>0</v>
      </c>
      <c r="G198" s="86"/>
    </row>
    <row r="199" spans="1:7" ht="42.75" customHeight="1">
      <c r="A199" s="45" t="s">
        <v>325</v>
      </c>
      <c r="B199" s="52" t="s">
        <v>258</v>
      </c>
      <c r="C199" s="48">
        <v>-600000</v>
      </c>
      <c r="D199" s="29">
        <v>0</v>
      </c>
      <c r="E199" s="27">
        <f t="shared" si="6"/>
        <v>0</v>
      </c>
      <c r="G199" s="86"/>
    </row>
    <row r="200" spans="1:7" ht="16.5" customHeight="1">
      <c r="A200" s="45" t="s">
        <v>354</v>
      </c>
      <c r="B200" s="52" t="s">
        <v>355</v>
      </c>
      <c r="C200" s="48">
        <v>0</v>
      </c>
      <c r="D200" s="29">
        <f>D201</f>
        <v>2807885.7</v>
      </c>
      <c r="E200" s="27" t="str">
        <f t="shared" si="6"/>
        <v> </v>
      </c>
      <c r="G200" s="86"/>
    </row>
    <row r="201" spans="1:7" ht="57" customHeight="1">
      <c r="A201" s="45" t="s">
        <v>356</v>
      </c>
      <c r="B201" s="52" t="s">
        <v>357</v>
      </c>
      <c r="C201" s="48">
        <v>0</v>
      </c>
      <c r="D201" s="48">
        <v>2807885.7</v>
      </c>
      <c r="E201" s="27" t="str">
        <f t="shared" si="6"/>
        <v> </v>
      </c>
      <c r="G201" s="86"/>
    </row>
    <row r="202" spans="1:5" ht="15.75" customHeight="1">
      <c r="A202" s="63"/>
      <c r="B202" s="62"/>
      <c r="C202" s="73"/>
      <c r="D202" s="74"/>
      <c r="E202" s="79"/>
    </row>
    <row r="203" spans="1:2" ht="15.75" customHeight="1">
      <c r="A203" s="10"/>
      <c r="B203" s="33"/>
    </row>
    <row r="204" spans="1:5" s="67" customFormat="1" ht="15.75" customHeight="1">
      <c r="A204" s="64" t="s">
        <v>284</v>
      </c>
      <c r="B204" s="65"/>
      <c r="C204" s="66"/>
      <c r="D204" s="75"/>
      <c r="E204" s="68" t="s">
        <v>285</v>
      </c>
    </row>
    <row r="205" spans="1:2" ht="15.75" customHeight="1">
      <c r="A205" s="10"/>
      <c r="B205" s="33"/>
    </row>
    <row r="207" spans="2:3" ht="12.75">
      <c r="B207" s="2"/>
      <c r="C207" s="1"/>
    </row>
    <row r="208" spans="2:3" ht="12.75">
      <c r="B208" s="2"/>
      <c r="C208" s="1"/>
    </row>
    <row r="209" ht="12.75">
      <c r="B209" s="33"/>
    </row>
    <row r="210" ht="12.75">
      <c r="B210" s="33"/>
    </row>
    <row r="211" ht="12.75">
      <c r="B211" s="33"/>
    </row>
    <row r="212" ht="12.75">
      <c r="B212" s="33"/>
    </row>
    <row r="218" ht="5.25" customHeight="1">
      <c r="A218" s="1"/>
    </row>
    <row r="219" ht="15" customHeight="1"/>
    <row r="220" ht="15" customHeight="1"/>
    <row r="221" ht="15" customHeight="1"/>
    <row r="222" ht="15" customHeight="1"/>
    <row r="223" ht="15" customHeight="1"/>
    <row r="232" ht="12.75">
      <c r="A232" s="10"/>
    </row>
    <row r="234" ht="12.75">
      <c r="A234" s="16"/>
    </row>
    <row r="235" ht="12.75">
      <c r="A235" s="16"/>
    </row>
    <row r="236" ht="12.75">
      <c r="A236" s="16"/>
    </row>
    <row r="241" ht="12.75">
      <c r="A241" s="1"/>
    </row>
  </sheetData>
  <sheetProtection autoFilter="0"/>
  <autoFilter ref="A4:E199"/>
  <mergeCells count="1">
    <mergeCell ref="A1:E1"/>
  </mergeCells>
  <printOptions horizontalCentered="1"/>
  <pageMargins left="0.5905511811023623" right="0.3937007874015748" top="0.5118110236220472" bottom="0.2755905511811024" header="0.2755905511811024" footer="0.35433070866141736"/>
  <pageSetup fitToHeight="0" fitToWidth="1" horizontalDpi="600" verticalDpi="600" orientation="portrait" paperSize="9" scale="66" r:id="rId1"/>
  <headerFooter differentFirst="1" alignWithMargins="0">
    <oddHeader>&amp;C&amp;"Times New Roman,обычный"&amp;P</oddHeader>
  </headerFooter>
  <rowBreaks count="2" manualBreakCount="2">
    <brk id="95" max="4" man="1"/>
    <brk id="15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257"/>
  <sheetViews>
    <sheetView tabSelected="1" view="pageBreakPreview" zoomScale="110" zoomScaleSheetLayoutView="110" workbookViewId="0" topLeftCell="A164">
      <selection activeCell="A231" sqref="A231"/>
    </sheetView>
  </sheetViews>
  <sheetFormatPr defaultColWidth="9.00390625" defaultRowHeight="12.75" outlineLevelRow="1" outlineLevelCol="1"/>
  <cols>
    <col min="1" max="1" width="64.75390625" style="1" customWidth="1"/>
    <col min="2" max="2" width="24.625" style="34" customWidth="1"/>
    <col min="3" max="3" width="19.375" style="3" customWidth="1" outlineLevel="1"/>
    <col min="4" max="4" width="17.625" style="8" customWidth="1" outlineLevel="1"/>
    <col min="5" max="5" width="15.375" style="1" customWidth="1"/>
    <col min="6" max="16384" width="9.125" style="1" customWidth="1"/>
  </cols>
  <sheetData>
    <row r="1" spans="1:5" ht="15.75">
      <c r="A1" s="100" t="s">
        <v>392</v>
      </c>
      <c r="B1" s="100"/>
      <c r="C1" s="100"/>
      <c r="D1" s="100"/>
      <c r="E1" s="100"/>
    </row>
    <row r="2" spans="1:5" ht="12.75">
      <c r="A2" s="53"/>
      <c r="B2" s="53"/>
      <c r="C2" s="53"/>
      <c r="D2" s="53"/>
      <c r="E2" s="53"/>
    </row>
    <row r="3" spans="1:5" ht="12.75">
      <c r="A3" s="99"/>
      <c r="B3" s="99"/>
      <c r="C3" s="99"/>
      <c r="D3" s="99"/>
      <c r="E3" s="17" t="s">
        <v>6</v>
      </c>
    </row>
    <row r="4" spans="1:5" ht="111.75" customHeight="1">
      <c r="A4" s="4" t="s">
        <v>4</v>
      </c>
      <c r="B4" s="4" t="s">
        <v>5</v>
      </c>
      <c r="C4" s="14" t="s">
        <v>412</v>
      </c>
      <c r="D4" s="6" t="s">
        <v>85</v>
      </c>
      <c r="E4" s="5" t="s">
        <v>264</v>
      </c>
    </row>
    <row r="5" spans="1:5" s="7" customFormat="1" ht="14.25" customHeight="1">
      <c r="A5" s="54" t="s">
        <v>9</v>
      </c>
      <c r="B5" s="20" t="s">
        <v>10</v>
      </c>
      <c r="C5" s="80">
        <f>C6+C9+C11+C13+C17+C20+C23+C28+C33+C37+C40+C42+C44+C61</f>
        <v>92076306.3</v>
      </c>
      <c r="D5" s="80">
        <f>D6+D9+D11+D13+D17+D20+D23+D28+D33+D37+D40+D42+D44+D61</f>
        <v>98573015.8</v>
      </c>
      <c r="E5" s="80">
        <f>IF(C5=0," ",(D5/C5*100))</f>
        <v>107.1</v>
      </c>
    </row>
    <row r="6" spans="1:5" s="7" customFormat="1" ht="14.25" customHeight="1">
      <c r="A6" s="55" t="s">
        <v>11</v>
      </c>
      <c r="B6" s="56" t="s">
        <v>12</v>
      </c>
      <c r="C6" s="81">
        <f>C7+C8</f>
        <v>62073063.9</v>
      </c>
      <c r="D6" s="81">
        <f>D7+D8</f>
        <v>69317459.2</v>
      </c>
      <c r="E6" s="82">
        <f aca="true" t="shared" si="0" ref="E6:E75">IF(C6=0," ",(D6/C6*100))</f>
        <v>111.7</v>
      </c>
    </row>
    <row r="7" spans="1:5" s="7" customFormat="1" ht="14.25" customHeight="1">
      <c r="A7" s="57" t="s">
        <v>13</v>
      </c>
      <c r="B7" s="56" t="s">
        <v>14</v>
      </c>
      <c r="C7" s="81">
        <v>31800015.9</v>
      </c>
      <c r="D7" s="81">
        <v>36225695</v>
      </c>
      <c r="E7" s="82">
        <f t="shared" si="0"/>
        <v>113.9</v>
      </c>
    </row>
    <row r="8" spans="1:5" s="7" customFormat="1" ht="14.25" customHeight="1">
      <c r="A8" s="57" t="s">
        <v>15</v>
      </c>
      <c r="B8" s="56" t="s">
        <v>16</v>
      </c>
      <c r="C8" s="81">
        <v>30273048</v>
      </c>
      <c r="D8" s="81">
        <v>33091764.2</v>
      </c>
      <c r="E8" s="82">
        <f t="shared" si="0"/>
        <v>109.3</v>
      </c>
    </row>
    <row r="9" spans="1:5" s="7" customFormat="1" ht="27" customHeight="1">
      <c r="A9" s="55" t="s">
        <v>17</v>
      </c>
      <c r="B9" s="56" t="s">
        <v>18</v>
      </c>
      <c r="C9" s="81">
        <f>C10</f>
        <v>6698419.4</v>
      </c>
      <c r="D9" s="81">
        <f>D10</f>
        <v>7339395.4</v>
      </c>
      <c r="E9" s="82">
        <f t="shared" si="0"/>
        <v>109.6</v>
      </c>
    </row>
    <row r="10" spans="1:5" s="7" customFormat="1" ht="27" customHeight="1">
      <c r="A10" s="57" t="s">
        <v>74</v>
      </c>
      <c r="B10" s="56" t="s">
        <v>19</v>
      </c>
      <c r="C10" s="81">
        <v>6698419.4</v>
      </c>
      <c r="D10" s="81">
        <v>7339395.4</v>
      </c>
      <c r="E10" s="82">
        <f t="shared" si="0"/>
        <v>109.6</v>
      </c>
    </row>
    <row r="11" spans="1:5" s="7" customFormat="1" ht="14.25" customHeight="1">
      <c r="A11" s="55" t="s">
        <v>20</v>
      </c>
      <c r="B11" s="56" t="s">
        <v>21</v>
      </c>
      <c r="C11" s="81">
        <f>C12</f>
        <v>4245619.6</v>
      </c>
      <c r="D11" s="81">
        <f>D12</f>
        <v>3118813</v>
      </c>
      <c r="E11" s="82">
        <f t="shared" si="0"/>
        <v>73.5</v>
      </c>
    </row>
    <row r="12" spans="1:5" s="7" customFormat="1" ht="27" customHeight="1">
      <c r="A12" s="57" t="s">
        <v>77</v>
      </c>
      <c r="B12" s="56" t="s">
        <v>78</v>
      </c>
      <c r="C12" s="81">
        <v>4245619.6</v>
      </c>
      <c r="D12" s="81">
        <v>3118813</v>
      </c>
      <c r="E12" s="82">
        <f t="shared" si="0"/>
        <v>73.5</v>
      </c>
    </row>
    <row r="13" spans="1:5" s="7" customFormat="1" ht="14.25" customHeight="1">
      <c r="A13" s="55" t="s">
        <v>22</v>
      </c>
      <c r="B13" s="56" t="s">
        <v>23</v>
      </c>
      <c r="C13" s="81">
        <f>C14+C15+C16</f>
        <v>14661904</v>
      </c>
      <c r="D13" s="81">
        <f>D14+D15+D16</f>
        <v>14598873</v>
      </c>
      <c r="E13" s="82">
        <f t="shared" si="0"/>
        <v>99.6</v>
      </c>
    </row>
    <row r="14" spans="1:5" s="7" customFormat="1" ht="14.25" customHeight="1">
      <c r="A14" s="57" t="s">
        <v>24</v>
      </c>
      <c r="B14" s="56" t="s">
        <v>25</v>
      </c>
      <c r="C14" s="81">
        <v>13008379</v>
      </c>
      <c r="D14" s="81">
        <v>12773891</v>
      </c>
      <c r="E14" s="82">
        <f t="shared" si="0"/>
        <v>98.2</v>
      </c>
    </row>
    <row r="15" spans="1:5" s="7" customFormat="1" ht="14.25" customHeight="1">
      <c r="A15" s="57" t="s">
        <v>79</v>
      </c>
      <c r="B15" s="56" t="s">
        <v>80</v>
      </c>
      <c r="C15" s="81">
        <v>1652291</v>
      </c>
      <c r="D15" s="81">
        <v>1823748</v>
      </c>
      <c r="E15" s="82">
        <f t="shared" si="0"/>
        <v>110.4</v>
      </c>
    </row>
    <row r="16" spans="1:5" s="7" customFormat="1" ht="14.25" customHeight="1">
      <c r="A16" s="57" t="s">
        <v>81</v>
      </c>
      <c r="B16" s="56" t="s">
        <v>82</v>
      </c>
      <c r="C16" s="81">
        <v>1234</v>
      </c>
      <c r="D16" s="81">
        <v>1234</v>
      </c>
      <c r="E16" s="82">
        <f t="shared" si="0"/>
        <v>100</v>
      </c>
    </row>
    <row r="17" spans="1:5" s="7" customFormat="1" ht="27" customHeight="1">
      <c r="A17" s="55" t="s">
        <v>26</v>
      </c>
      <c r="B17" s="56" t="s">
        <v>27</v>
      </c>
      <c r="C17" s="81">
        <f>C18+C19</f>
        <v>2194932</v>
      </c>
      <c r="D17" s="81">
        <f>D18+D19</f>
        <v>1836743</v>
      </c>
      <c r="E17" s="82">
        <f t="shared" si="0"/>
        <v>83.7</v>
      </c>
    </row>
    <row r="18" spans="1:5" s="7" customFormat="1" ht="14.25" customHeight="1">
      <c r="A18" s="57" t="s">
        <v>28</v>
      </c>
      <c r="B18" s="56" t="s">
        <v>29</v>
      </c>
      <c r="C18" s="81">
        <v>2173528</v>
      </c>
      <c r="D18" s="81">
        <v>1815339</v>
      </c>
      <c r="E18" s="82">
        <f t="shared" si="0"/>
        <v>83.5</v>
      </c>
    </row>
    <row r="19" spans="1:5" s="7" customFormat="1" ht="27" customHeight="1">
      <c r="A19" s="57" t="s">
        <v>30</v>
      </c>
      <c r="B19" s="56" t="s">
        <v>31</v>
      </c>
      <c r="C19" s="81">
        <v>21404</v>
      </c>
      <c r="D19" s="81">
        <v>21404</v>
      </c>
      <c r="E19" s="82">
        <f t="shared" si="0"/>
        <v>100</v>
      </c>
    </row>
    <row r="20" spans="1:5" s="7" customFormat="1" ht="14.25" customHeight="1">
      <c r="A20" s="55" t="s">
        <v>32</v>
      </c>
      <c r="B20" s="56" t="s">
        <v>33</v>
      </c>
      <c r="C20" s="81">
        <f>C21+C22</f>
        <v>308925.8</v>
      </c>
      <c r="D20" s="81">
        <f>D21+D22</f>
        <v>308925.8</v>
      </c>
      <c r="E20" s="82">
        <f t="shared" si="0"/>
        <v>100</v>
      </c>
    </row>
    <row r="21" spans="1:5" s="7" customFormat="1" ht="54.75" customHeight="1">
      <c r="A21" s="57" t="s">
        <v>336</v>
      </c>
      <c r="B21" s="56" t="s">
        <v>349</v>
      </c>
      <c r="C21" s="81">
        <v>1908.5</v>
      </c>
      <c r="D21" s="81">
        <v>1908.5</v>
      </c>
      <c r="E21" s="82">
        <f t="shared" si="0"/>
        <v>100</v>
      </c>
    </row>
    <row r="22" spans="1:5" s="7" customFormat="1" ht="27" customHeight="1" collapsed="1">
      <c r="A22" s="57" t="s">
        <v>34</v>
      </c>
      <c r="B22" s="56" t="s">
        <v>35</v>
      </c>
      <c r="C22" s="81">
        <v>307017.3</v>
      </c>
      <c r="D22" s="81">
        <v>307017.3</v>
      </c>
      <c r="E22" s="82">
        <f t="shared" si="0"/>
        <v>100</v>
      </c>
    </row>
    <row r="23" spans="1:5" s="7" customFormat="1" ht="27" customHeight="1" hidden="1" outlineLevel="1">
      <c r="A23" s="55" t="s">
        <v>371</v>
      </c>
      <c r="B23" s="56" t="s">
        <v>372</v>
      </c>
      <c r="C23" s="81">
        <f>C24+C25+C26+C27</f>
        <v>0</v>
      </c>
      <c r="D23" s="81">
        <f>D24+D25+D26+D27</f>
        <v>0</v>
      </c>
      <c r="E23" s="82" t="str">
        <f t="shared" si="0"/>
        <v> </v>
      </c>
    </row>
    <row r="24" spans="1:5" s="7" customFormat="1" ht="14.25" customHeight="1" hidden="1" outlineLevel="1">
      <c r="A24" s="57" t="s">
        <v>373</v>
      </c>
      <c r="B24" s="56" t="s">
        <v>374</v>
      </c>
      <c r="C24" s="81">
        <v>0</v>
      </c>
      <c r="D24" s="81">
        <v>0</v>
      </c>
      <c r="E24" s="82" t="str">
        <f t="shared" si="0"/>
        <v> </v>
      </c>
    </row>
    <row r="25" spans="1:5" s="7" customFormat="1" ht="14.25" customHeight="1" hidden="1" outlineLevel="1">
      <c r="A25" s="57" t="s">
        <v>375</v>
      </c>
      <c r="B25" s="56" t="s">
        <v>376</v>
      </c>
      <c r="C25" s="81">
        <v>0</v>
      </c>
      <c r="D25" s="81">
        <v>0</v>
      </c>
      <c r="E25" s="82" t="str">
        <f t="shared" si="0"/>
        <v> </v>
      </c>
    </row>
    <row r="26" spans="1:5" s="7" customFormat="1" ht="27" customHeight="1" hidden="1" outlineLevel="1">
      <c r="A26" s="57" t="s">
        <v>377</v>
      </c>
      <c r="B26" s="56" t="s">
        <v>378</v>
      </c>
      <c r="C26" s="81">
        <v>0</v>
      </c>
      <c r="D26" s="81">
        <v>0</v>
      </c>
      <c r="E26" s="82" t="str">
        <f t="shared" si="0"/>
        <v> </v>
      </c>
    </row>
    <row r="27" spans="1:5" s="7" customFormat="1" ht="27" customHeight="1" hidden="1" outlineLevel="1">
      <c r="A27" s="57" t="s">
        <v>379</v>
      </c>
      <c r="B27" s="56" t="s">
        <v>380</v>
      </c>
      <c r="C27" s="81">
        <v>0</v>
      </c>
      <c r="D27" s="81">
        <v>0</v>
      </c>
      <c r="E27" s="82" t="str">
        <f t="shared" si="0"/>
        <v> </v>
      </c>
    </row>
    <row r="28" spans="1:5" s="7" customFormat="1" ht="27" customHeight="1">
      <c r="A28" s="55" t="s">
        <v>36</v>
      </c>
      <c r="B28" s="56" t="s">
        <v>37</v>
      </c>
      <c r="C28" s="81">
        <f>C29+C30+C31+C32</f>
        <v>184368.3</v>
      </c>
      <c r="D28" s="81">
        <f>D29+D30+D31+D32</f>
        <v>184368.3</v>
      </c>
      <c r="E28" s="82">
        <f t="shared" si="0"/>
        <v>100</v>
      </c>
    </row>
    <row r="29" spans="1:5" s="7" customFormat="1" ht="54.75" customHeight="1">
      <c r="A29" s="57" t="s">
        <v>75</v>
      </c>
      <c r="B29" s="56" t="s">
        <v>38</v>
      </c>
      <c r="C29" s="81">
        <v>72580</v>
      </c>
      <c r="D29" s="81">
        <v>72580</v>
      </c>
      <c r="E29" s="82">
        <f t="shared" si="0"/>
        <v>100</v>
      </c>
    </row>
    <row r="30" spans="1:5" s="7" customFormat="1" ht="27" customHeight="1">
      <c r="A30" s="57" t="s">
        <v>86</v>
      </c>
      <c r="B30" s="56" t="s">
        <v>87</v>
      </c>
      <c r="C30" s="81">
        <v>15723.3</v>
      </c>
      <c r="D30" s="81">
        <v>15723.3</v>
      </c>
      <c r="E30" s="82">
        <f t="shared" si="0"/>
        <v>100</v>
      </c>
    </row>
    <row r="31" spans="1:5" s="7" customFormat="1" ht="66.75" customHeight="1">
      <c r="A31" s="57" t="s">
        <v>265</v>
      </c>
      <c r="B31" s="56" t="s">
        <v>39</v>
      </c>
      <c r="C31" s="81">
        <v>94670</v>
      </c>
      <c r="D31" s="81">
        <v>94670</v>
      </c>
      <c r="E31" s="82">
        <f t="shared" si="0"/>
        <v>100</v>
      </c>
    </row>
    <row r="32" spans="1:5" s="7" customFormat="1" ht="14.25" customHeight="1">
      <c r="A32" s="57" t="s">
        <v>40</v>
      </c>
      <c r="B32" s="56" t="s">
        <v>41</v>
      </c>
      <c r="C32" s="81">
        <v>1395</v>
      </c>
      <c r="D32" s="81">
        <v>1395</v>
      </c>
      <c r="E32" s="82">
        <f t="shared" si="0"/>
        <v>100</v>
      </c>
    </row>
    <row r="33" spans="1:5" s="7" customFormat="1" ht="14.25" customHeight="1">
      <c r="A33" s="55" t="s">
        <v>42</v>
      </c>
      <c r="B33" s="56" t="s">
        <v>43</v>
      </c>
      <c r="C33" s="81">
        <f>C34+C35+C36</f>
        <v>842190.1</v>
      </c>
      <c r="D33" s="81">
        <f>D34+D35+D36</f>
        <v>1031211.9</v>
      </c>
      <c r="E33" s="82">
        <f t="shared" si="0"/>
        <v>122.4</v>
      </c>
    </row>
    <row r="34" spans="1:5" s="7" customFormat="1" ht="14.25" customHeight="1">
      <c r="A34" s="57" t="s">
        <v>44</v>
      </c>
      <c r="B34" s="56" t="s">
        <v>45</v>
      </c>
      <c r="C34" s="81">
        <v>270733.5</v>
      </c>
      <c r="D34" s="81">
        <v>270733.5</v>
      </c>
      <c r="E34" s="82">
        <f t="shared" si="0"/>
        <v>100</v>
      </c>
    </row>
    <row r="35" spans="1:5" s="7" customFormat="1" ht="14.25" customHeight="1">
      <c r="A35" s="57" t="s">
        <v>46</v>
      </c>
      <c r="B35" s="56" t="s">
        <v>47</v>
      </c>
      <c r="C35" s="81">
        <v>132987</v>
      </c>
      <c r="D35" s="81">
        <v>203602</v>
      </c>
      <c r="E35" s="82">
        <f t="shared" si="0"/>
        <v>153.1</v>
      </c>
    </row>
    <row r="36" spans="1:5" s="7" customFormat="1" ht="14.25" customHeight="1">
      <c r="A36" s="57" t="s">
        <v>266</v>
      </c>
      <c r="B36" s="56" t="s">
        <v>48</v>
      </c>
      <c r="C36" s="81">
        <v>438469.6</v>
      </c>
      <c r="D36" s="81">
        <v>556876.4</v>
      </c>
      <c r="E36" s="82">
        <f t="shared" si="0"/>
        <v>127</v>
      </c>
    </row>
    <row r="37" spans="1:5" s="7" customFormat="1" ht="27" customHeight="1">
      <c r="A37" s="55" t="s">
        <v>267</v>
      </c>
      <c r="B37" s="56" t="s">
        <v>49</v>
      </c>
      <c r="C37" s="81">
        <f>C38+C39</f>
        <v>40194.1</v>
      </c>
      <c r="D37" s="81">
        <f>D38+D39</f>
        <v>39342.9</v>
      </c>
      <c r="E37" s="82">
        <f t="shared" si="0"/>
        <v>97.9</v>
      </c>
    </row>
    <row r="38" spans="1:5" s="7" customFormat="1" ht="14.25" customHeight="1">
      <c r="A38" s="57" t="s">
        <v>268</v>
      </c>
      <c r="B38" s="56" t="s">
        <v>272</v>
      </c>
      <c r="C38" s="81">
        <v>5450</v>
      </c>
      <c r="D38" s="81">
        <v>4598.8</v>
      </c>
      <c r="E38" s="82">
        <f t="shared" si="0"/>
        <v>84.4</v>
      </c>
    </row>
    <row r="39" spans="1:5" s="7" customFormat="1" ht="14.25" customHeight="1">
      <c r="A39" s="57" t="s">
        <v>269</v>
      </c>
      <c r="B39" s="56" t="s">
        <v>273</v>
      </c>
      <c r="C39" s="81">
        <v>34744.1</v>
      </c>
      <c r="D39" s="81">
        <v>34744.1</v>
      </c>
      <c r="E39" s="82">
        <f t="shared" si="0"/>
        <v>100</v>
      </c>
    </row>
    <row r="40" spans="1:5" s="7" customFormat="1" ht="27" customHeight="1">
      <c r="A40" s="55" t="s">
        <v>50</v>
      </c>
      <c r="B40" s="56" t="s">
        <v>51</v>
      </c>
      <c r="C40" s="81">
        <f>C41</f>
        <v>13261</v>
      </c>
      <c r="D40" s="81">
        <f>D41</f>
        <v>13261</v>
      </c>
      <c r="E40" s="82">
        <f t="shared" si="0"/>
        <v>100</v>
      </c>
    </row>
    <row r="41" spans="1:5" s="7" customFormat="1" ht="53.25" customHeight="1">
      <c r="A41" s="57" t="s">
        <v>274</v>
      </c>
      <c r="B41" s="56" t="s">
        <v>279</v>
      </c>
      <c r="C41" s="81">
        <v>13261</v>
      </c>
      <c r="D41" s="81">
        <v>13261</v>
      </c>
      <c r="E41" s="82">
        <f t="shared" si="0"/>
        <v>100</v>
      </c>
    </row>
    <row r="42" spans="1:5" s="7" customFormat="1" ht="14.25" customHeight="1">
      <c r="A42" s="55" t="s">
        <v>52</v>
      </c>
      <c r="B42" s="56" t="s">
        <v>53</v>
      </c>
      <c r="C42" s="26">
        <f>C43</f>
        <v>3800</v>
      </c>
      <c r="D42" s="26">
        <f>D43</f>
        <v>5500</v>
      </c>
      <c r="E42" s="82">
        <f t="shared" si="0"/>
        <v>144.7</v>
      </c>
    </row>
    <row r="43" spans="1:5" s="7" customFormat="1" ht="27" customHeight="1">
      <c r="A43" s="57" t="s">
        <v>270</v>
      </c>
      <c r="B43" s="56" t="s">
        <v>54</v>
      </c>
      <c r="C43" s="26">
        <v>3800</v>
      </c>
      <c r="D43" s="26">
        <v>5500</v>
      </c>
      <c r="E43" s="82">
        <f t="shared" si="0"/>
        <v>144.7</v>
      </c>
    </row>
    <row r="44" spans="1:5" s="7" customFormat="1" ht="14.25" customHeight="1">
      <c r="A44" s="55" t="s">
        <v>55</v>
      </c>
      <c r="B44" s="56" t="s">
        <v>56</v>
      </c>
      <c r="C44" s="26">
        <f>SUM(C45:C60)</f>
        <v>750901.3</v>
      </c>
      <c r="D44" s="26">
        <f>SUM(D45:D60)</f>
        <v>759131.4</v>
      </c>
      <c r="E44" s="82">
        <f t="shared" si="0"/>
        <v>101.1</v>
      </c>
    </row>
    <row r="45" spans="1:5" s="7" customFormat="1" ht="66.75" customHeight="1" collapsed="1">
      <c r="A45" s="57" t="s">
        <v>84</v>
      </c>
      <c r="B45" s="56" t="s">
        <v>83</v>
      </c>
      <c r="C45" s="26">
        <v>950</v>
      </c>
      <c r="D45" s="26">
        <v>950</v>
      </c>
      <c r="E45" s="82">
        <f t="shared" si="0"/>
        <v>100</v>
      </c>
    </row>
    <row r="46" spans="1:5" s="7" customFormat="1" ht="27" customHeight="1" hidden="1" outlineLevel="1">
      <c r="A46" s="57" t="s">
        <v>381</v>
      </c>
      <c r="B46" s="56" t="s">
        <v>382</v>
      </c>
      <c r="C46" s="26"/>
      <c r="D46" s="82"/>
      <c r="E46" s="82" t="str">
        <f t="shared" si="0"/>
        <v> </v>
      </c>
    </row>
    <row r="47" spans="1:5" s="7" customFormat="1" ht="43.5" customHeight="1" hidden="1" outlineLevel="1">
      <c r="A47" s="57" t="s">
        <v>329</v>
      </c>
      <c r="B47" s="56" t="s">
        <v>330</v>
      </c>
      <c r="C47" s="26"/>
      <c r="D47" s="26"/>
      <c r="E47" s="82" t="str">
        <f t="shared" si="0"/>
        <v> </v>
      </c>
    </row>
    <row r="48" spans="1:5" s="7" customFormat="1" ht="27" customHeight="1">
      <c r="A48" s="57" t="s">
        <v>331</v>
      </c>
      <c r="B48" s="56" t="s">
        <v>332</v>
      </c>
      <c r="C48" s="81">
        <v>300</v>
      </c>
      <c r="D48" s="81">
        <v>300</v>
      </c>
      <c r="E48" s="82">
        <f t="shared" si="0"/>
        <v>100</v>
      </c>
    </row>
    <row r="49" spans="1:5" s="7" customFormat="1" ht="27" customHeight="1" collapsed="1">
      <c r="A49" s="57" t="s">
        <v>57</v>
      </c>
      <c r="B49" s="56" t="s">
        <v>58</v>
      </c>
      <c r="C49" s="81">
        <v>4189</v>
      </c>
      <c r="D49" s="81">
        <v>4189</v>
      </c>
      <c r="E49" s="82">
        <f t="shared" si="0"/>
        <v>100</v>
      </c>
    </row>
    <row r="50" spans="1:5" s="7" customFormat="1" ht="14.25" customHeight="1" hidden="1" outlineLevel="1">
      <c r="A50" s="57" t="s">
        <v>383</v>
      </c>
      <c r="B50" s="56" t="s">
        <v>384</v>
      </c>
      <c r="C50" s="81"/>
      <c r="D50" s="82"/>
      <c r="E50" s="82" t="str">
        <f t="shared" si="0"/>
        <v> </v>
      </c>
    </row>
    <row r="51" spans="1:5" s="7" customFormat="1" ht="84.75" customHeight="1" hidden="1" outlineLevel="1">
      <c r="A51" s="57" t="s">
        <v>337</v>
      </c>
      <c r="B51" s="56" t="s">
        <v>347</v>
      </c>
      <c r="C51" s="81"/>
      <c r="D51" s="81"/>
      <c r="E51" s="82" t="str">
        <f t="shared" si="0"/>
        <v> </v>
      </c>
    </row>
    <row r="52" spans="1:5" s="7" customFormat="1" ht="14.25" customHeight="1">
      <c r="A52" s="57" t="s">
        <v>59</v>
      </c>
      <c r="B52" s="56" t="s">
        <v>60</v>
      </c>
      <c r="C52" s="81">
        <v>1830.4</v>
      </c>
      <c r="D52" s="81">
        <v>1830.4</v>
      </c>
      <c r="E52" s="82">
        <f t="shared" si="0"/>
        <v>100</v>
      </c>
    </row>
    <row r="53" spans="1:5" s="7" customFormat="1" ht="27" customHeight="1">
      <c r="A53" s="57" t="s">
        <v>271</v>
      </c>
      <c r="B53" s="56" t="s">
        <v>61</v>
      </c>
      <c r="C53" s="81">
        <v>7133</v>
      </c>
      <c r="D53" s="81">
        <v>14430.9</v>
      </c>
      <c r="E53" s="82">
        <f t="shared" si="0"/>
        <v>202.3</v>
      </c>
    </row>
    <row r="54" spans="1:5" s="7" customFormat="1" ht="27" customHeight="1">
      <c r="A54" s="57" t="s">
        <v>275</v>
      </c>
      <c r="B54" s="56" t="s">
        <v>276</v>
      </c>
      <c r="C54" s="81">
        <v>714987</v>
      </c>
      <c r="D54" s="81">
        <v>714987</v>
      </c>
      <c r="E54" s="82">
        <f t="shared" si="0"/>
        <v>100</v>
      </c>
    </row>
    <row r="55" spans="1:5" s="7" customFormat="1" ht="27" customHeight="1">
      <c r="A55" s="57" t="s">
        <v>333</v>
      </c>
      <c r="B55" s="56" t="s">
        <v>334</v>
      </c>
      <c r="C55" s="81">
        <v>100</v>
      </c>
      <c r="D55" s="81">
        <v>100</v>
      </c>
      <c r="E55" s="82">
        <f t="shared" si="0"/>
        <v>100</v>
      </c>
    </row>
    <row r="56" spans="1:5" s="7" customFormat="1" ht="38.25" customHeight="1">
      <c r="A56" s="57" t="s">
        <v>335</v>
      </c>
      <c r="B56" s="56" t="s">
        <v>62</v>
      </c>
      <c r="C56" s="81">
        <v>805.5</v>
      </c>
      <c r="D56" s="81">
        <v>805.5</v>
      </c>
      <c r="E56" s="82">
        <f t="shared" si="0"/>
        <v>100</v>
      </c>
    </row>
    <row r="57" spans="1:5" s="7" customFormat="1" ht="39.75" customHeight="1" collapsed="1">
      <c r="A57" s="57" t="s">
        <v>277</v>
      </c>
      <c r="B57" s="56" t="s">
        <v>278</v>
      </c>
      <c r="C57" s="81">
        <v>11052.4</v>
      </c>
      <c r="D57" s="81">
        <v>11052.4</v>
      </c>
      <c r="E57" s="82">
        <f t="shared" si="0"/>
        <v>100</v>
      </c>
    </row>
    <row r="58" spans="1:5" s="7" customFormat="1" ht="27" customHeight="1" hidden="1" outlineLevel="1">
      <c r="A58" s="57" t="s">
        <v>338</v>
      </c>
      <c r="B58" s="56" t="s">
        <v>346</v>
      </c>
      <c r="C58" s="81"/>
      <c r="D58" s="81"/>
      <c r="E58" s="82" t="str">
        <f t="shared" si="0"/>
        <v> </v>
      </c>
    </row>
    <row r="59" spans="1:5" s="7" customFormat="1" ht="54.75" customHeight="1">
      <c r="A59" s="57" t="s">
        <v>389</v>
      </c>
      <c r="B59" s="56" t="s">
        <v>390</v>
      </c>
      <c r="C59" s="81">
        <v>0</v>
      </c>
      <c r="D59" s="81">
        <v>200</v>
      </c>
      <c r="E59" s="82" t="str">
        <f t="shared" si="0"/>
        <v> </v>
      </c>
    </row>
    <row r="60" spans="1:5" s="7" customFormat="1" ht="27" customHeight="1">
      <c r="A60" s="57" t="s">
        <v>63</v>
      </c>
      <c r="B60" s="56" t="s">
        <v>64</v>
      </c>
      <c r="C60" s="81">
        <v>9554</v>
      </c>
      <c r="D60" s="81">
        <v>10286.2</v>
      </c>
      <c r="E60" s="82">
        <f t="shared" si="0"/>
        <v>107.7</v>
      </c>
    </row>
    <row r="61" spans="1:5" s="7" customFormat="1" ht="14.25" customHeight="1">
      <c r="A61" s="55" t="s">
        <v>65</v>
      </c>
      <c r="B61" s="56" t="s">
        <v>66</v>
      </c>
      <c r="C61" s="81">
        <f>C62</f>
        <v>58726.8</v>
      </c>
      <c r="D61" s="81">
        <f>D62</f>
        <v>19990.9</v>
      </c>
      <c r="E61" s="82">
        <f t="shared" si="0"/>
        <v>34</v>
      </c>
    </row>
    <row r="62" spans="1:5" s="7" customFormat="1" ht="14.25" customHeight="1">
      <c r="A62" s="57" t="s">
        <v>67</v>
      </c>
      <c r="B62" s="56" t="s">
        <v>68</v>
      </c>
      <c r="C62" s="81">
        <v>58726.8</v>
      </c>
      <c r="D62" s="81">
        <v>19990.9</v>
      </c>
      <c r="E62" s="82">
        <f t="shared" si="0"/>
        <v>34</v>
      </c>
    </row>
    <row r="63" spans="1:5" s="7" customFormat="1" ht="14.25" customHeight="1">
      <c r="A63" s="71" t="s">
        <v>69</v>
      </c>
      <c r="B63" s="59" t="s">
        <v>70</v>
      </c>
      <c r="C63" s="80">
        <f>C64+C70+C71+C72+C73+C74</f>
        <v>8926468.3</v>
      </c>
      <c r="D63" s="80">
        <f>D64+D70+D71+D72+D73+D74</f>
        <v>20887634.1</v>
      </c>
      <c r="E63" s="80">
        <f t="shared" si="0"/>
        <v>234</v>
      </c>
    </row>
    <row r="64" spans="1:5" s="7" customFormat="1" ht="28.5" customHeight="1">
      <c r="A64" s="60" t="s">
        <v>71</v>
      </c>
      <c r="B64" s="56" t="s">
        <v>72</v>
      </c>
      <c r="C64" s="81">
        <f>SUM(C65:C69)</f>
        <v>8926468.3</v>
      </c>
      <c r="D64" s="81">
        <f>SUM(D65:D69)</f>
        <v>20889610.7</v>
      </c>
      <c r="E64" s="82">
        <f t="shared" si="0"/>
        <v>234</v>
      </c>
    </row>
    <row r="65" spans="1:5" s="7" customFormat="1" ht="28.5" customHeight="1">
      <c r="A65" s="87" t="s">
        <v>3</v>
      </c>
      <c r="B65" s="56" t="s">
        <v>394</v>
      </c>
      <c r="C65" s="81">
        <v>1519991.3</v>
      </c>
      <c r="D65" s="81">
        <v>8099129.9</v>
      </c>
      <c r="E65" s="82">
        <f t="shared" si="0"/>
        <v>532.8</v>
      </c>
    </row>
    <row r="66" spans="1:5" s="7" customFormat="1" ht="28.5" customHeight="1">
      <c r="A66" s="87" t="s">
        <v>2</v>
      </c>
      <c r="B66" s="56" t="s">
        <v>395</v>
      </c>
      <c r="C66" s="81">
        <v>1786435.3</v>
      </c>
      <c r="D66" s="81">
        <v>5833355.6</v>
      </c>
      <c r="E66" s="82">
        <f t="shared" si="0"/>
        <v>326.5</v>
      </c>
    </row>
    <row r="67" spans="1:5" s="7" customFormat="1" ht="28.5" customHeight="1">
      <c r="A67" s="87" t="s">
        <v>0</v>
      </c>
      <c r="B67" s="56" t="s">
        <v>396</v>
      </c>
      <c r="C67" s="81">
        <v>5383183.1</v>
      </c>
      <c r="D67" s="81">
        <v>6040967.2</v>
      </c>
      <c r="E67" s="82">
        <f t="shared" si="0"/>
        <v>112.2</v>
      </c>
    </row>
    <row r="68" spans="1:5" s="7" customFormat="1" ht="18" customHeight="1" collapsed="1">
      <c r="A68" s="87" t="s">
        <v>1</v>
      </c>
      <c r="B68" s="56" t="s">
        <v>397</v>
      </c>
      <c r="C68" s="81">
        <v>236858.6</v>
      </c>
      <c r="D68" s="81">
        <v>916158</v>
      </c>
      <c r="E68" s="82">
        <f t="shared" si="0"/>
        <v>386.8</v>
      </c>
    </row>
    <row r="69" spans="1:5" s="7" customFormat="1" ht="27" customHeight="1" hidden="1" outlineLevel="1">
      <c r="A69" s="87" t="s">
        <v>339</v>
      </c>
      <c r="B69" s="56" t="s">
        <v>345</v>
      </c>
      <c r="C69" s="81"/>
      <c r="D69" s="81"/>
      <c r="E69" s="82" t="str">
        <f t="shared" si="0"/>
        <v> </v>
      </c>
    </row>
    <row r="70" spans="1:5" s="7" customFormat="1" ht="31.5" customHeight="1" hidden="1" outlineLevel="1">
      <c r="A70" s="89" t="s">
        <v>361</v>
      </c>
      <c r="B70" s="56" t="s">
        <v>360</v>
      </c>
      <c r="C70" s="81">
        <v>0</v>
      </c>
      <c r="D70" s="81">
        <v>0</v>
      </c>
      <c r="E70" s="82" t="str">
        <f t="shared" si="0"/>
        <v> </v>
      </c>
    </row>
    <row r="71" spans="1:5" s="7" customFormat="1" ht="15.75" customHeight="1" hidden="1" outlineLevel="1">
      <c r="A71" s="89" t="s">
        <v>387</v>
      </c>
      <c r="B71" s="56" t="s">
        <v>388</v>
      </c>
      <c r="C71" s="81"/>
      <c r="D71" s="81"/>
      <c r="E71" s="82" t="str">
        <f t="shared" si="0"/>
        <v> </v>
      </c>
    </row>
    <row r="72" spans="1:5" s="7" customFormat="1" ht="18" customHeight="1" hidden="1" outlineLevel="1">
      <c r="A72" s="89" t="s">
        <v>73</v>
      </c>
      <c r="B72" s="56" t="s">
        <v>340</v>
      </c>
      <c r="C72" s="81"/>
      <c r="D72" s="81"/>
      <c r="E72" s="82" t="str">
        <f t="shared" si="0"/>
        <v> </v>
      </c>
    </row>
    <row r="73" spans="1:5" s="7" customFormat="1" ht="54.75" customHeight="1">
      <c r="A73" s="89" t="s">
        <v>362</v>
      </c>
      <c r="B73" s="56" t="s">
        <v>341</v>
      </c>
      <c r="C73" s="81">
        <v>0</v>
      </c>
      <c r="D73" s="81">
        <v>45431.8</v>
      </c>
      <c r="E73" s="82" t="str">
        <f t="shared" si="0"/>
        <v> </v>
      </c>
    </row>
    <row r="74" spans="1:5" s="7" customFormat="1" ht="31.5" customHeight="1">
      <c r="A74" s="89" t="s">
        <v>353</v>
      </c>
      <c r="B74" s="56" t="s">
        <v>352</v>
      </c>
      <c r="C74" s="81">
        <v>0</v>
      </c>
      <c r="D74" s="81">
        <v>-47408.4</v>
      </c>
      <c r="E74" s="82" t="str">
        <f t="shared" si="0"/>
        <v> </v>
      </c>
    </row>
    <row r="75" spans="1:5" s="7" customFormat="1" ht="14.25" customHeight="1">
      <c r="A75" s="21" t="s">
        <v>76</v>
      </c>
      <c r="B75" s="20"/>
      <c r="C75" s="35">
        <f>C63+C5</f>
        <v>101002774.6</v>
      </c>
      <c r="D75" s="35">
        <f>D63+D5</f>
        <v>119460649.9</v>
      </c>
      <c r="E75" s="80">
        <f t="shared" si="0"/>
        <v>118.3</v>
      </c>
    </row>
    <row r="76" spans="1:5" ht="14.25" customHeight="1">
      <c r="A76" s="22" t="s">
        <v>259</v>
      </c>
      <c r="B76" s="23"/>
      <c r="C76" s="19"/>
      <c r="D76" s="19"/>
      <c r="E76" s="19"/>
    </row>
    <row r="77" spans="1:5" ht="14.25" customHeight="1">
      <c r="A77" s="31" t="s">
        <v>89</v>
      </c>
      <c r="B77" s="23" t="s">
        <v>90</v>
      </c>
      <c r="C77" s="24">
        <f>SUM(C78:C86)</f>
        <v>3921160.6</v>
      </c>
      <c r="D77" s="24">
        <f>SUM(D78:D86)</f>
        <v>4423424.6</v>
      </c>
      <c r="E77" s="24">
        <f>IF(C77=0," ",(D77/C77*100))</f>
        <v>112.8</v>
      </c>
    </row>
    <row r="78" spans="1:5" ht="30" customHeight="1">
      <c r="A78" s="93" t="s">
        <v>91</v>
      </c>
      <c r="B78" s="25" t="s">
        <v>92</v>
      </c>
      <c r="C78" s="26">
        <v>6294.8</v>
      </c>
      <c r="D78" s="26">
        <v>6294.8</v>
      </c>
      <c r="E78" s="27">
        <f aca="true" t="shared" si="1" ref="E78:E144">IF(C78=0," ",(D78/C78*100))</f>
        <v>100</v>
      </c>
    </row>
    <row r="79" spans="1:5" ht="39.75" customHeight="1">
      <c r="A79" s="93" t="s">
        <v>93</v>
      </c>
      <c r="B79" s="25" t="s">
        <v>94</v>
      </c>
      <c r="C79" s="26">
        <v>307037.9</v>
      </c>
      <c r="D79" s="26">
        <v>307037.9</v>
      </c>
      <c r="E79" s="27">
        <f t="shared" si="1"/>
        <v>100</v>
      </c>
    </row>
    <row r="80" spans="1:5" ht="39.75" customHeight="1">
      <c r="A80" s="93" t="s">
        <v>95</v>
      </c>
      <c r="B80" s="25" t="s">
        <v>96</v>
      </c>
      <c r="C80" s="26">
        <v>336783.8</v>
      </c>
      <c r="D80" s="26">
        <v>342846.1</v>
      </c>
      <c r="E80" s="27">
        <f t="shared" si="1"/>
        <v>101.8</v>
      </c>
    </row>
    <row r="81" spans="1:5" ht="14.25" customHeight="1">
      <c r="A81" s="93" t="s">
        <v>97</v>
      </c>
      <c r="B81" s="25" t="s">
        <v>98</v>
      </c>
      <c r="C81" s="26">
        <v>490538.1</v>
      </c>
      <c r="D81" s="26">
        <v>516368.1</v>
      </c>
      <c r="E81" s="27">
        <f t="shared" si="1"/>
        <v>105.3</v>
      </c>
    </row>
    <row r="82" spans="1:5" ht="27" customHeight="1">
      <c r="A82" s="93" t="s">
        <v>99</v>
      </c>
      <c r="B82" s="25" t="s">
        <v>100</v>
      </c>
      <c r="C82" s="26">
        <v>312305.6</v>
      </c>
      <c r="D82" s="26">
        <v>312305.6</v>
      </c>
      <c r="E82" s="27">
        <f t="shared" si="1"/>
        <v>100</v>
      </c>
    </row>
    <row r="83" spans="1:5" ht="14.25" customHeight="1">
      <c r="A83" s="93" t="s">
        <v>101</v>
      </c>
      <c r="B83" s="25" t="s">
        <v>102</v>
      </c>
      <c r="C83" s="26">
        <v>153185</v>
      </c>
      <c r="D83" s="26">
        <v>153185</v>
      </c>
      <c r="E83" s="27">
        <f t="shared" si="1"/>
        <v>100</v>
      </c>
    </row>
    <row r="84" spans="1:5" ht="14.25" customHeight="1">
      <c r="A84" s="93" t="s">
        <v>103</v>
      </c>
      <c r="B84" s="25" t="s">
        <v>104</v>
      </c>
      <c r="C84" s="26">
        <v>100000</v>
      </c>
      <c r="D84" s="26">
        <v>100000</v>
      </c>
      <c r="E84" s="27">
        <f t="shared" si="1"/>
        <v>100</v>
      </c>
    </row>
    <row r="85" spans="1:5" ht="14.25" customHeight="1">
      <c r="A85" s="93" t="s">
        <v>105</v>
      </c>
      <c r="B85" s="25" t="s">
        <v>106</v>
      </c>
      <c r="C85" s="26">
        <v>21480.5</v>
      </c>
      <c r="D85" s="26">
        <v>21480.5</v>
      </c>
      <c r="E85" s="27">
        <f t="shared" si="1"/>
        <v>100</v>
      </c>
    </row>
    <row r="86" spans="1:5" ht="14.25" customHeight="1">
      <c r="A86" s="93" t="s">
        <v>107</v>
      </c>
      <c r="B86" s="25" t="s">
        <v>108</v>
      </c>
      <c r="C86" s="26">
        <v>2193534.9</v>
      </c>
      <c r="D86" s="26">
        <v>2663906.6</v>
      </c>
      <c r="E86" s="27">
        <f t="shared" si="1"/>
        <v>121.4</v>
      </c>
    </row>
    <row r="87" spans="1:5" ht="14.25" customHeight="1">
      <c r="A87" s="31" t="s">
        <v>109</v>
      </c>
      <c r="B87" s="23" t="s">
        <v>110</v>
      </c>
      <c r="C87" s="24">
        <f>SUM(C88:C89)</f>
        <v>133472.6</v>
      </c>
      <c r="D87" s="24">
        <f>SUM(D88:D89)</f>
        <v>136872.6</v>
      </c>
      <c r="E87" s="24">
        <f t="shared" si="1"/>
        <v>102.5</v>
      </c>
    </row>
    <row r="88" spans="1:5" ht="14.25" customHeight="1">
      <c r="A88" s="91" t="s">
        <v>111</v>
      </c>
      <c r="B88" s="38" t="s">
        <v>112</v>
      </c>
      <c r="C88" s="26">
        <v>56527.8</v>
      </c>
      <c r="D88" s="27">
        <v>56527.8</v>
      </c>
      <c r="E88" s="27">
        <f t="shared" si="1"/>
        <v>100</v>
      </c>
    </row>
    <row r="89" spans="1:5" ht="14.25" customHeight="1">
      <c r="A89" s="93" t="s">
        <v>113</v>
      </c>
      <c r="B89" s="25" t="s">
        <v>114</v>
      </c>
      <c r="C89" s="26">
        <v>76944.8</v>
      </c>
      <c r="D89" s="26">
        <v>80344.8</v>
      </c>
      <c r="E89" s="27">
        <f t="shared" si="1"/>
        <v>104.4</v>
      </c>
    </row>
    <row r="90" spans="1:5" ht="27" customHeight="1">
      <c r="A90" s="31" t="s">
        <v>115</v>
      </c>
      <c r="B90" s="23" t="s">
        <v>116</v>
      </c>
      <c r="C90" s="24">
        <f>SUM(C91:C94)</f>
        <v>977461.6</v>
      </c>
      <c r="D90" s="24">
        <f>SUM(D91:D94)</f>
        <v>1137470.3</v>
      </c>
      <c r="E90" s="24">
        <f t="shared" si="1"/>
        <v>116.4</v>
      </c>
    </row>
    <row r="91" spans="1:5" ht="27.75" customHeight="1">
      <c r="A91" s="93" t="s">
        <v>117</v>
      </c>
      <c r="B91" s="25" t="s">
        <v>118</v>
      </c>
      <c r="C91" s="26">
        <v>224174.4</v>
      </c>
      <c r="D91" s="26">
        <v>246318.7</v>
      </c>
      <c r="E91" s="27">
        <f t="shared" si="1"/>
        <v>109.9</v>
      </c>
    </row>
    <row r="92" spans="1:5" ht="16.5" customHeight="1">
      <c r="A92" s="93" t="s">
        <v>119</v>
      </c>
      <c r="B92" s="25" t="s">
        <v>120</v>
      </c>
      <c r="C92" s="26">
        <v>705516.6</v>
      </c>
      <c r="D92" s="26">
        <v>840124.6</v>
      </c>
      <c r="E92" s="27">
        <f t="shared" si="1"/>
        <v>119.1</v>
      </c>
    </row>
    <row r="93" spans="1:5" ht="16.5" customHeight="1">
      <c r="A93" s="93" t="s">
        <v>121</v>
      </c>
      <c r="B93" s="25" t="s">
        <v>122</v>
      </c>
      <c r="C93" s="26">
        <v>828.8</v>
      </c>
      <c r="D93" s="26">
        <v>3158.9</v>
      </c>
      <c r="E93" s="27">
        <f t="shared" si="1"/>
        <v>381.1</v>
      </c>
    </row>
    <row r="94" spans="1:5" ht="27" customHeight="1">
      <c r="A94" s="93" t="s">
        <v>123</v>
      </c>
      <c r="B94" s="25" t="s">
        <v>124</v>
      </c>
      <c r="C94" s="26">
        <v>46941.8</v>
      </c>
      <c r="D94" s="26">
        <v>47868.1</v>
      </c>
      <c r="E94" s="27">
        <f t="shared" si="1"/>
        <v>102</v>
      </c>
    </row>
    <row r="95" spans="1:5" ht="16.5" customHeight="1">
      <c r="A95" s="31" t="s">
        <v>125</v>
      </c>
      <c r="B95" s="23" t="s">
        <v>126</v>
      </c>
      <c r="C95" s="24">
        <f>SUM(C96:C104)</f>
        <v>13117579.1</v>
      </c>
      <c r="D95" s="24">
        <f>SUM(D96:D104)</f>
        <v>17082527.4</v>
      </c>
      <c r="E95" s="24">
        <f t="shared" si="1"/>
        <v>130.2</v>
      </c>
    </row>
    <row r="96" spans="1:5" ht="16.5" customHeight="1">
      <c r="A96" s="93" t="s">
        <v>127</v>
      </c>
      <c r="B96" s="25" t="s">
        <v>128</v>
      </c>
      <c r="C96" s="26">
        <v>787838.1</v>
      </c>
      <c r="D96" s="26">
        <v>827958.1</v>
      </c>
      <c r="E96" s="27">
        <f t="shared" si="1"/>
        <v>105.1</v>
      </c>
    </row>
    <row r="97" spans="1:5" ht="16.5" customHeight="1">
      <c r="A97" s="93" t="s">
        <v>129</v>
      </c>
      <c r="B97" s="25" t="s">
        <v>130</v>
      </c>
      <c r="C97" s="26">
        <v>2645458</v>
      </c>
      <c r="D97" s="26">
        <v>2767097</v>
      </c>
      <c r="E97" s="27">
        <f t="shared" si="1"/>
        <v>104.6</v>
      </c>
    </row>
    <row r="98" spans="1:5" ht="16.5" customHeight="1">
      <c r="A98" s="93" t="s">
        <v>131</v>
      </c>
      <c r="B98" s="25" t="s">
        <v>132</v>
      </c>
      <c r="C98" s="26">
        <v>51154.1</v>
      </c>
      <c r="D98" s="26">
        <v>416115</v>
      </c>
      <c r="E98" s="27">
        <f t="shared" si="1"/>
        <v>813.5</v>
      </c>
    </row>
    <row r="99" spans="1:5" ht="16.5" customHeight="1">
      <c r="A99" s="93" t="s">
        <v>133</v>
      </c>
      <c r="B99" s="25" t="s">
        <v>134</v>
      </c>
      <c r="C99" s="26">
        <v>1084369.5</v>
      </c>
      <c r="D99" s="26">
        <v>1262416.4</v>
      </c>
      <c r="E99" s="27">
        <f t="shared" si="1"/>
        <v>116.4</v>
      </c>
    </row>
    <row r="100" spans="1:5" ht="16.5" customHeight="1">
      <c r="A100" s="93" t="s">
        <v>135</v>
      </c>
      <c r="B100" s="25" t="s">
        <v>136</v>
      </c>
      <c r="C100" s="26">
        <v>1106449.7</v>
      </c>
      <c r="D100" s="26">
        <v>1127024.7</v>
      </c>
      <c r="E100" s="27">
        <f t="shared" si="1"/>
        <v>101.9</v>
      </c>
    </row>
    <row r="101" spans="1:5" ht="16.5" customHeight="1">
      <c r="A101" s="93" t="s">
        <v>137</v>
      </c>
      <c r="B101" s="25" t="s">
        <v>138</v>
      </c>
      <c r="C101" s="26">
        <v>6975601.6</v>
      </c>
      <c r="D101" s="26">
        <v>9885980.5</v>
      </c>
      <c r="E101" s="27">
        <f t="shared" si="1"/>
        <v>141.7</v>
      </c>
    </row>
    <row r="102" spans="1:5" ht="16.5" customHeight="1">
      <c r="A102" s="93" t="s">
        <v>139</v>
      </c>
      <c r="B102" s="25" t="s">
        <v>140</v>
      </c>
      <c r="C102" s="26">
        <v>40245</v>
      </c>
      <c r="D102" s="26">
        <v>65896.5</v>
      </c>
      <c r="E102" s="27">
        <f t="shared" si="1"/>
        <v>163.7</v>
      </c>
    </row>
    <row r="103" spans="1:5" ht="16.5" customHeight="1">
      <c r="A103" s="93" t="s">
        <v>141</v>
      </c>
      <c r="B103" s="25" t="s">
        <v>142</v>
      </c>
      <c r="C103" s="26">
        <v>19513.9</v>
      </c>
      <c r="D103" s="26">
        <v>30797.5</v>
      </c>
      <c r="E103" s="27">
        <f t="shared" si="1"/>
        <v>157.8</v>
      </c>
    </row>
    <row r="104" spans="1:5" ht="16.5" customHeight="1">
      <c r="A104" s="93" t="s">
        <v>143</v>
      </c>
      <c r="B104" s="25" t="s">
        <v>144</v>
      </c>
      <c r="C104" s="26">
        <v>406949.2</v>
      </c>
      <c r="D104" s="26">
        <v>699241.7</v>
      </c>
      <c r="E104" s="27">
        <f t="shared" si="1"/>
        <v>171.8</v>
      </c>
    </row>
    <row r="105" spans="1:5" ht="16.5" customHeight="1">
      <c r="A105" s="31" t="s">
        <v>145</v>
      </c>
      <c r="B105" s="23" t="s">
        <v>146</v>
      </c>
      <c r="C105" s="24">
        <f>SUM(C106:C109)</f>
        <v>6067357.7</v>
      </c>
      <c r="D105" s="24">
        <f>SUM(D106:D109)</f>
        <v>10418710.2</v>
      </c>
      <c r="E105" s="24">
        <f t="shared" si="1"/>
        <v>171.7</v>
      </c>
    </row>
    <row r="106" spans="1:5" ht="16.5" customHeight="1">
      <c r="A106" s="93" t="s">
        <v>147</v>
      </c>
      <c r="B106" s="25" t="s">
        <v>148</v>
      </c>
      <c r="C106" s="26">
        <v>2784766.6</v>
      </c>
      <c r="D106" s="26">
        <v>4121026.4</v>
      </c>
      <c r="E106" s="27">
        <f t="shared" si="1"/>
        <v>148</v>
      </c>
    </row>
    <row r="107" spans="1:5" ht="16.5" customHeight="1">
      <c r="A107" s="93" t="s">
        <v>149</v>
      </c>
      <c r="B107" s="25" t="s">
        <v>150</v>
      </c>
      <c r="C107" s="26">
        <v>3011692.9</v>
      </c>
      <c r="D107" s="26">
        <v>5401704.5</v>
      </c>
      <c r="E107" s="27">
        <f t="shared" si="1"/>
        <v>179.4</v>
      </c>
    </row>
    <row r="108" spans="1:5" ht="16.5" customHeight="1">
      <c r="A108" s="93" t="s">
        <v>280</v>
      </c>
      <c r="B108" s="25" t="s">
        <v>281</v>
      </c>
      <c r="C108" s="26">
        <v>87862.9</v>
      </c>
      <c r="D108" s="26">
        <v>710745.1</v>
      </c>
      <c r="E108" s="27">
        <f t="shared" si="1"/>
        <v>808.9</v>
      </c>
    </row>
    <row r="109" spans="1:5" ht="16.5" customHeight="1">
      <c r="A109" s="93" t="s">
        <v>151</v>
      </c>
      <c r="B109" s="25" t="s">
        <v>152</v>
      </c>
      <c r="C109" s="26">
        <v>183035.3</v>
      </c>
      <c r="D109" s="26">
        <v>185234.2</v>
      </c>
      <c r="E109" s="27">
        <f t="shared" si="1"/>
        <v>101.2</v>
      </c>
    </row>
    <row r="110" spans="1:5" ht="16.5" customHeight="1">
      <c r="A110" s="31" t="s">
        <v>153</v>
      </c>
      <c r="B110" s="23" t="s">
        <v>154</v>
      </c>
      <c r="C110" s="24">
        <f>SUM(C111:C113)</f>
        <v>108331</v>
      </c>
      <c r="D110" s="24">
        <f>SUM(D111:D113)</f>
        <v>704375.7</v>
      </c>
      <c r="E110" s="24">
        <f t="shared" si="1"/>
        <v>650.2</v>
      </c>
    </row>
    <row r="111" spans="1:5" ht="16.5" customHeight="1" collapsed="1">
      <c r="A111" s="93" t="s">
        <v>410</v>
      </c>
      <c r="B111" s="25" t="s">
        <v>411</v>
      </c>
      <c r="C111" s="27">
        <v>0</v>
      </c>
      <c r="D111" s="27">
        <v>377731.4</v>
      </c>
      <c r="E111" s="27" t="str">
        <f t="shared" si="1"/>
        <v> </v>
      </c>
    </row>
    <row r="112" spans="1:5" ht="16.5" customHeight="1" hidden="1" outlineLevel="1">
      <c r="A112" s="93" t="s">
        <v>155</v>
      </c>
      <c r="B112" s="25" t="s">
        <v>156</v>
      </c>
      <c r="C112" s="26">
        <v>0</v>
      </c>
      <c r="D112" s="26">
        <v>0</v>
      </c>
      <c r="E112" s="27" t="str">
        <f t="shared" si="1"/>
        <v> </v>
      </c>
    </row>
    <row r="113" spans="1:5" ht="16.5" customHeight="1">
      <c r="A113" s="93" t="s">
        <v>157</v>
      </c>
      <c r="B113" s="25" t="s">
        <v>158</v>
      </c>
      <c r="C113" s="26">
        <v>108331</v>
      </c>
      <c r="D113" s="26">
        <v>326644.3</v>
      </c>
      <c r="E113" s="27">
        <f t="shared" si="1"/>
        <v>301.5</v>
      </c>
    </row>
    <row r="114" spans="1:5" ht="16.5" customHeight="1">
      <c r="A114" s="31" t="s">
        <v>159</v>
      </c>
      <c r="B114" s="23" t="s">
        <v>160</v>
      </c>
      <c r="C114" s="24">
        <f>SUM(C115:C121)</f>
        <v>32689883.4</v>
      </c>
      <c r="D114" s="24">
        <f>SUM(D115:D121)</f>
        <v>35159082.3</v>
      </c>
      <c r="E114" s="24">
        <f t="shared" si="1"/>
        <v>107.6</v>
      </c>
    </row>
    <row r="115" spans="1:5" ht="16.5" customHeight="1">
      <c r="A115" s="93" t="s">
        <v>161</v>
      </c>
      <c r="B115" s="25" t="s">
        <v>162</v>
      </c>
      <c r="C115" s="26">
        <v>9095509.9</v>
      </c>
      <c r="D115" s="26">
        <v>9412466.9</v>
      </c>
      <c r="E115" s="27">
        <f t="shared" si="1"/>
        <v>103.5</v>
      </c>
    </row>
    <row r="116" spans="1:5" ht="16.5" customHeight="1">
      <c r="A116" s="93" t="s">
        <v>163</v>
      </c>
      <c r="B116" s="25" t="s">
        <v>164</v>
      </c>
      <c r="C116" s="26">
        <v>19053022.1</v>
      </c>
      <c r="D116" s="26">
        <v>20729209.5</v>
      </c>
      <c r="E116" s="27">
        <f t="shared" si="1"/>
        <v>108.8</v>
      </c>
    </row>
    <row r="117" spans="1:5" ht="16.5" customHeight="1">
      <c r="A117" s="93" t="s">
        <v>398</v>
      </c>
      <c r="B117" s="25" t="s">
        <v>399</v>
      </c>
      <c r="C117" s="26">
        <v>149603.6</v>
      </c>
      <c r="D117" s="26">
        <v>208047.9</v>
      </c>
      <c r="E117" s="27">
        <f t="shared" si="1"/>
        <v>139.1</v>
      </c>
    </row>
    <row r="118" spans="1:5" ht="16.5" customHeight="1">
      <c r="A118" s="93" t="s">
        <v>165</v>
      </c>
      <c r="B118" s="25" t="s">
        <v>166</v>
      </c>
      <c r="C118" s="26">
        <v>3234865.3</v>
      </c>
      <c r="D118" s="26">
        <v>3515935</v>
      </c>
      <c r="E118" s="27">
        <f t="shared" si="1"/>
        <v>108.7</v>
      </c>
    </row>
    <row r="119" spans="1:5" ht="16.5" customHeight="1">
      <c r="A119" s="93" t="s">
        <v>167</v>
      </c>
      <c r="B119" s="25" t="s">
        <v>168</v>
      </c>
      <c r="C119" s="26">
        <v>119495.7</v>
      </c>
      <c r="D119" s="26">
        <v>154662.4</v>
      </c>
      <c r="E119" s="27">
        <f t="shared" si="1"/>
        <v>129.4</v>
      </c>
    </row>
    <row r="120" spans="1:5" ht="16.5" customHeight="1">
      <c r="A120" s="93" t="s">
        <v>169</v>
      </c>
      <c r="B120" s="25" t="s">
        <v>170</v>
      </c>
      <c r="C120" s="26">
        <v>729981.6</v>
      </c>
      <c r="D120" s="26">
        <v>749405</v>
      </c>
      <c r="E120" s="27">
        <f t="shared" si="1"/>
        <v>102.7</v>
      </c>
    </row>
    <row r="121" spans="1:5" ht="16.5" customHeight="1">
      <c r="A121" s="93" t="s">
        <v>171</v>
      </c>
      <c r="B121" s="25" t="s">
        <v>172</v>
      </c>
      <c r="C121" s="26">
        <v>307405.2</v>
      </c>
      <c r="D121" s="26">
        <v>389355.6</v>
      </c>
      <c r="E121" s="27">
        <f t="shared" si="1"/>
        <v>126.7</v>
      </c>
    </row>
    <row r="122" spans="1:5" ht="16.5" customHeight="1">
      <c r="A122" s="31" t="s">
        <v>173</v>
      </c>
      <c r="B122" s="23" t="s">
        <v>174</v>
      </c>
      <c r="C122" s="24">
        <f>SUM(C123:C125)</f>
        <v>1317596.5</v>
      </c>
      <c r="D122" s="24">
        <f>SUM(D123:D125)</f>
        <v>1957226.6</v>
      </c>
      <c r="E122" s="24">
        <f t="shared" si="1"/>
        <v>148.5</v>
      </c>
    </row>
    <row r="123" spans="1:5" ht="16.5" customHeight="1">
      <c r="A123" s="93" t="s">
        <v>175</v>
      </c>
      <c r="B123" s="25" t="s">
        <v>176</v>
      </c>
      <c r="C123" s="26">
        <v>1139713.5</v>
      </c>
      <c r="D123" s="26">
        <v>1769501.3</v>
      </c>
      <c r="E123" s="27">
        <f t="shared" si="1"/>
        <v>155.3</v>
      </c>
    </row>
    <row r="124" spans="1:5" ht="16.5" customHeight="1">
      <c r="A124" s="93" t="s">
        <v>400</v>
      </c>
      <c r="B124" s="25" t="s">
        <v>401</v>
      </c>
      <c r="C124" s="26">
        <v>15607.9</v>
      </c>
      <c r="D124" s="26">
        <v>15607.9</v>
      </c>
      <c r="E124" s="27">
        <f t="shared" si="1"/>
        <v>100</v>
      </c>
    </row>
    <row r="125" spans="1:5" ht="16.5" customHeight="1">
      <c r="A125" s="93" t="s">
        <v>177</v>
      </c>
      <c r="B125" s="25" t="s">
        <v>178</v>
      </c>
      <c r="C125" s="26">
        <v>162275.1</v>
      </c>
      <c r="D125" s="26">
        <v>172117.4</v>
      </c>
      <c r="E125" s="27">
        <f t="shared" si="1"/>
        <v>106.1</v>
      </c>
    </row>
    <row r="126" spans="1:5" ht="16.5" customHeight="1">
      <c r="A126" s="31" t="s">
        <v>179</v>
      </c>
      <c r="B126" s="23" t="s">
        <v>180</v>
      </c>
      <c r="C126" s="24">
        <f>SUM(C127:C133)</f>
        <v>7132226.8</v>
      </c>
      <c r="D126" s="24">
        <f>SUM(D127:D133)</f>
        <v>10064343.3</v>
      </c>
      <c r="E126" s="24">
        <f t="shared" si="1"/>
        <v>141.1</v>
      </c>
    </row>
    <row r="127" spans="1:5" ht="16.5" customHeight="1">
      <c r="A127" s="93" t="s">
        <v>181</v>
      </c>
      <c r="B127" s="25" t="s">
        <v>182</v>
      </c>
      <c r="C127" s="27">
        <v>3445378.4</v>
      </c>
      <c r="D127" s="26">
        <v>4847871.5</v>
      </c>
      <c r="E127" s="27">
        <f t="shared" si="1"/>
        <v>140.7</v>
      </c>
    </row>
    <row r="128" spans="1:5" ht="16.5" customHeight="1">
      <c r="A128" s="93" t="s">
        <v>183</v>
      </c>
      <c r="B128" s="25" t="s">
        <v>184</v>
      </c>
      <c r="C128" s="26">
        <v>1254551.6</v>
      </c>
      <c r="D128" s="26">
        <v>2284190.4</v>
      </c>
      <c r="E128" s="27">
        <f t="shared" si="1"/>
        <v>182.1</v>
      </c>
    </row>
    <row r="129" spans="1:5" ht="16.5" customHeight="1">
      <c r="A129" s="93" t="s">
        <v>185</v>
      </c>
      <c r="B129" s="25" t="s">
        <v>186</v>
      </c>
      <c r="C129" s="26">
        <v>43015.4</v>
      </c>
      <c r="D129" s="26">
        <v>47374.8</v>
      </c>
      <c r="E129" s="27">
        <f t="shared" si="1"/>
        <v>110.1</v>
      </c>
    </row>
    <row r="130" spans="1:5" ht="16.5" customHeight="1">
      <c r="A130" s="93" t="s">
        <v>187</v>
      </c>
      <c r="B130" s="25" t="s">
        <v>188</v>
      </c>
      <c r="C130" s="26">
        <v>225805.5</v>
      </c>
      <c r="D130" s="26">
        <v>343399.2</v>
      </c>
      <c r="E130" s="27">
        <f t="shared" si="1"/>
        <v>152.1</v>
      </c>
    </row>
    <row r="131" spans="1:5" ht="16.5" customHeight="1">
      <c r="A131" s="93" t="s">
        <v>189</v>
      </c>
      <c r="B131" s="25" t="s">
        <v>190</v>
      </c>
      <c r="C131" s="26">
        <v>4579.9</v>
      </c>
      <c r="D131" s="26">
        <v>5079.9</v>
      </c>
      <c r="E131" s="27">
        <f t="shared" si="1"/>
        <v>110.9</v>
      </c>
    </row>
    <row r="132" spans="1:5" ht="25.5" customHeight="1">
      <c r="A132" s="93" t="s">
        <v>191</v>
      </c>
      <c r="B132" s="25" t="s">
        <v>192</v>
      </c>
      <c r="C132" s="26">
        <v>283428</v>
      </c>
      <c r="D132" s="26">
        <v>329837.6</v>
      </c>
      <c r="E132" s="27">
        <f t="shared" si="1"/>
        <v>116.4</v>
      </c>
    </row>
    <row r="133" spans="1:5" ht="16.5" customHeight="1" outlineLevel="1">
      <c r="A133" s="93" t="s">
        <v>193</v>
      </c>
      <c r="B133" s="25" t="s">
        <v>194</v>
      </c>
      <c r="C133" s="26">
        <v>1875468</v>
      </c>
      <c r="D133" s="26">
        <v>2206589.9</v>
      </c>
      <c r="E133" s="27">
        <f t="shared" si="1"/>
        <v>117.7</v>
      </c>
    </row>
    <row r="134" spans="1:5" ht="16.5" customHeight="1">
      <c r="A134" s="31" t="s">
        <v>195</v>
      </c>
      <c r="B134" s="23" t="s">
        <v>196</v>
      </c>
      <c r="C134" s="24">
        <f>SUM(C135:C139)</f>
        <v>36936796.9</v>
      </c>
      <c r="D134" s="24">
        <f>SUM(D135:D139)</f>
        <v>38605861.5</v>
      </c>
      <c r="E134" s="24">
        <f t="shared" si="1"/>
        <v>104.5</v>
      </c>
    </row>
    <row r="135" spans="1:5" ht="16.5" customHeight="1">
      <c r="A135" s="93" t="s">
        <v>197</v>
      </c>
      <c r="B135" s="25" t="s">
        <v>198</v>
      </c>
      <c r="C135" s="26">
        <v>195078.4</v>
      </c>
      <c r="D135" s="26">
        <v>195078.4</v>
      </c>
      <c r="E135" s="27">
        <f t="shared" si="1"/>
        <v>100</v>
      </c>
    </row>
    <row r="136" spans="1:5" ht="16.5" customHeight="1">
      <c r="A136" s="93" t="s">
        <v>199</v>
      </c>
      <c r="B136" s="25" t="s">
        <v>200</v>
      </c>
      <c r="C136" s="26">
        <v>4571712.1</v>
      </c>
      <c r="D136" s="26">
        <v>5132848.9</v>
      </c>
      <c r="E136" s="27">
        <f t="shared" si="1"/>
        <v>112.3</v>
      </c>
    </row>
    <row r="137" spans="1:5" ht="16.5" customHeight="1">
      <c r="A137" s="93" t="s">
        <v>201</v>
      </c>
      <c r="B137" s="25" t="s">
        <v>202</v>
      </c>
      <c r="C137" s="26">
        <v>24240056.4</v>
      </c>
      <c r="D137" s="26">
        <v>24874091.1</v>
      </c>
      <c r="E137" s="27">
        <f t="shared" si="1"/>
        <v>102.6</v>
      </c>
    </row>
    <row r="138" spans="1:5" ht="16.5" customHeight="1">
      <c r="A138" s="93" t="s">
        <v>203</v>
      </c>
      <c r="B138" s="25" t="s">
        <v>204</v>
      </c>
      <c r="C138" s="26">
        <v>6664623.8</v>
      </c>
      <c r="D138" s="26">
        <v>7073610.5</v>
      </c>
      <c r="E138" s="27">
        <f t="shared" si="1"/>
        <v>106.1</v>
      </c>
    </row>
    <row r="139" spans="1:5" ht="16.5" customHeight="1">
      <c r="A139" s="93" t="s">
        <v>205</v>
      </c>
      <c r="B139" s="25" t="s">
        <v>206</v>
      </c>
      <c r="C139" s="26">
        <v>1265326.2</v>
      </c>
      <c r="D139" s="26">
        <v>1330232.6</v>
      </c>
      <c r="E139" s="27">
        <f t="shared" si="1"/>
        <v>105.1</v>
      </c>
    </row>
    <row r="140" spans="1:5" ht="16.5" customHeight="1">
      <c r="A140" s="31" t="s">
        <v>207</v>
      </c>
      <c r="B140" s="23" t="s">
        <v>208</v>
      </c>
      <c r="C140" s="24">
        <f>SUM(C141:C144)</f>
        <v>824850.3</v>
      </c>
      <c r="D140" s="24">
        <f>SUM(D141:D144)</f>
        <v>1307270.6</v>
      </c>
      <c r="E140" s="24">
        <f t="shared" si="1"/>
        <v>158.5</v>
      </c>
    </row>
    <row r="141" spans="1:5" ht="16.5" customHeight="1">
      <c r="A141" s="93" t="s">
        <v>209</v>
      </c>
      <c r="B141" s="25" t="s">
        <v>210</v>
      </c>
      <c r="C141" s="26">
        <v>523335.7</v>
      </c>
      <c r="D141" s="26">
        <v>601439</v>
      </c>
      <c r="E141" s="27">
        <f t="shared" si="1"/>
        <v>114.9</v>
      </c>
    </row>
    <row r="142" spans="1:5" ht="16.5" customHeight="1">
      <c r="A142" s="93" t="s">
        <v>263</v>
      </c>
      <c r="B142" s="25" t="s">
        <v>262</v>
      </c>
      <c r="C142" s="26">
        <v>142701.7</v>
      </c>
      <c r="D142" s="26">
        <v>505445.4</v>
      </c>
      <c r="E142" s="27">
        <f t="shared" si="1"/>
        <v>354.2</v>
      </c>
    </row>
    <row r="143" spans="1:5" ht="16.5" customHeight="1">
      <c r="A143" s="93" t="s">
        <v>283</v>
      </c>
      <c r="B143" s="25" t="s">
        <v>282</v>
      </c>
      <c r="C143" s="26">
        <v>109552.6</v>
      </c>
      <c r="D143" s="26">
        <v>118404.7</v>
      </c>
      <c r="E143" s="27">
        <f t="shared" si="1"/>
        <v>108.1</v>
      </c>
    </row>
    <row r="144" spans="1:5" ht="16.5" customHeight="1">
      <c r="A144" s="93" t="s">
        <v>211</v>
      </c>
      <c r="B144" s="25" t="s">
        <v>212</v>
      </c>
      <c r="C144" s="26">
        <v>49260.3</v>
      </c>
      <c r="D144" s="26">
        <v>81981.5</v>
      </c>
      <c r="E144" s="27">
        <f t="shared" si="1"/>
        <v>166.4</v>
      </c>
    </row>
    <row r="145" spans="1:5" ht="16.5" customHeight="1">
      <c r="A145" s="94" t="s">
        <v>213</v>
      </c>
      <c r="B145" s="23" t="s">
        <v>214</v>
      </c>
      <c r="C145" s="24">
        <f>SUM(C146:C147)</f>
        <v>88329.3</v>
      </c>
      <c r="D145" s="24">
        <f>SUM(D146:D147)</f>
        <v>110200.2</v>
      </c>
      <c r="E145" s="24">
        <f aca="true" t="shared" si="2" ref="E145:E155">IF(C145=0," ",(D145/C145*100))</f>
        <v>124.8</v>
      </c>
    </row>
    <row r="146" spans="1:5" ht="16.5" customHeight="1">
      <c r="A146" s="93" t="s">
        <v>215</v>
      </c>
      <c r="B146" s="25" t="s">
        <v>216</v>
      </c>
      <c r="C146" s="26">
        <v>29690.3</v>
      </c>
      <c r="D146" s="26">
        <v>36761.2</v>
      </c>
      <c r="E146" s="27">
        <f t="shared" si="2"/>
        <v>123.8</v>
      </c>
    </row>
    <row r="147" spans="1:5" ht="16.5" customHeight="1">
      <c r="A147" s="93" t="s">
        <v>260</v>
      </c>
      <c r="B147" s="25" t="s">
        <v>261</v>
      </c>
      <c r="C147" s="26">
        <v>58639</v>
      </c>
      <c r="D147" s="26">
        <v>73439</v>
      </c>
      <c r="E147" s="27">
        <f t="shared" si="2"/>
        <v>125.2</v>
      </c>
    </row>
    <row r="148" spans="1:5" ht="24.75" customHeight="1">
      <c r="A148" s="31" t="s">
        <v>217</v>
      </c>
      <c r="B148" s="23" t="s">
        <v>218</v>
      </c>
      <c r="C148" s="24">
        <f>SUM(C149)</f>
        <v>1901724.2</v>
      </c>
      <c r="D148" s="24">
        <f>SUM(D149)</f>
        <v>1268160.9</v>
      </c>
      <c r="E148" s="24">
        <f t="shared" si="2"/>
        <v>66.7</v>
      </c>
    </row>
    <row r="149" spans="1:5" ht="16.5" customHeight="1">
      <c r="A149" s="93" t="s">
        <v>219</v>
      </c>
      <c r="B149" s="25" t="s">
        <v>220</v>
      </c>
      <c r="C149" s="26">
        <v>1901724.2</v>
      </c>
      <c r="D149" s="26">
        <v>1268160.9</v>
      </c>
      <c r="E149" s="27">
        <f t="shared" si="2"/>
        <v>66.7</v>
      </c>
    </row>
    <row r="150" spans="1:5" ht="25.5">
      <c r="A150" s="31" t="s">
        <v>359</v>
      </c>
      <c r="B150" s="23" t="s">
        <v>221</v>
      </c>
      <c r="C150" s="24">
        <f>SUM(C151:C153)</f>
        <v>4809481.4</v>
      </c>
      <c r="D150" s="24">
        <f>SUM(D151:D153)</f>
        <v>5463830</v>
      </c>
      <c r="E150" s="24">
        <f t="shared" si="2"/>
        <v>113.6</v>
      </c>
    </row>
    <row r="151" spans="1:5" ht="27" customHeight="1">
      <c r="A151" s="93" t="s">
        <v>222</v>
      </c>
      <c r="B151" s="25" t="s">
        <v>223</v>
      </c>
      <c r="C151" s="26">
        <v>1189033.9</v>
      </c>
      <c r="D151" s="26">
        <v>1189033.9</v>
      </c>
      <c r="E151" s="27">
        <f t="shared" si="2"/>
        <v>100</v>
      </c>
    </row>
    <row r="152" spans="1:5" ht="16.5" customHeight="1">
      <c r="A152" s="93" t="s">
        <v>224</v>
      </c>
      <c r="B152" s="25" t="s">
        <v>225</v>
      </c>
      <c r="C152" s="26">
        <v>680000</v>
      </c>
      <c r="D152" s="26">
        <v>680000</v>
      </c>
      <c r="E152" s="27">
        <f t="shared" si="2"/>
        <v>100</v>
      </c>
    </row>
    <row r="153" spans="1:5" ht="16.5" customHeight="1">
      <c r="A153" s="93" t="s">
        <v>226</v>
      </c>
      <c r="B153" s="25" t="s">
        <v>227</v>
      </c>
      <c r="C153" s="26">
        <v>2940447.5</v>
      </c>
      <c r="D153" s="26">
        <v>3594796.1</v>
      </c>
      <c r="E153" s="27">
        <f t="shared" si="2"/>
        <v>122.3</v>
      </c>
    </row>
    <row r="154" spans="1:5" ht="16.5" customHeight="1">
      <c r="A154" s="31" t="s">
        <v>228</v>
      </c>
      <c r="B154" s="23" t="s">
        <v>229</v>
      </c>
      <c r="C154" s="24">
        <f>C77+C87+C90+C95+C105+C110+C114+C122+C126+C134+C140+C145+C148+C150</f>
        <v>110026251.4</v>
      </c>
      <c r="D154" s="24">
        <f>D77+D87+D90+D95+D105+D110+D114+D122+D126+D134+D140+D145+D148+D150</f>
        <v>127839356.2</v>
      </c>
      <c r="E154" s="24">
        <f t="shared" si="2"/>
        <v>116.2</v>
      </c>
    </row>
    <row r="155" spans="1:5" ht="16.5" customHeight="1">
      <c r="A155" s="31" t="s">
        <v>230</v>
      </c>
      <c r="B155" s="25"/>
      <c r="C155" s="24">
        <f>C75-C154</f>
        <v>-9023476.8</v>
      </c>
      <c r="D155" s="24">
        <f>D75-D154</f>
        <v>-8378706.3</v>
      </c>
      <c r="E155" s="24">
        <f t="shared" si="2"/>
        <v>92.9</v>
      </c>
    </row>
    <row r="156" spans="1:5" ht="16.5" customHeight="1">
      <c r="A156" s="39" t="s">
        <v>232</v>
      </c>
      <c r="B156" s="46" t="s">
        <v>233</v>
      </c>
      <c r="C156" s="35">
        <f>C157+C162+C167+C173+C182</f>
        <v>9023476.8</v>
      </c>
      <c r="D156" s="35">
        <f>D157+D162+D167+D173+D182</f>
        <v>8378706.3</v>
      </c>
      <c r="E156" s="24">
        <f aca="true" t="shared" si="3" ref="E156:E163">IF(C156=0," ",(D156/C156*100))</f>
        <v>92.9</v>
      </c>
    </row>
    <row r="157" spans="1:5" ht="27" customHeight="1">
      <c r="A157" s="39" t="s">
        <v>286</v>
      </c>
      <c r="B157" s="40" t="s">
        <v>296</v>
      </c>
      <c r="C157" s="35">
        <f>C158+C160</f>
        <v>6000000</v>
      </c>
      <c r="D157" s="35">
        <f>D158</f>
        <v>7000000</v>
      </c>
      <c r="E157" s="24">
        <f t="shared" si="3"/>
        <v>116.7</v>
      </c>
    </row>
    <row r="158" spans="1:5" ht="27" customHeight="1">
      <c r="A158" s="95" t="s">
        <v>287</v>
      </c>
      <c r="B158" s="42" t="s">
        <v>297</v>
      </c>
      <c r="C158" s="47">
        <f>C159</f>
        <v>7000000</v>
      </c>
      <c r="D158" s="47">
        <f>D159</f>
        <v>7000000</v>
      </c>
      <c r="E158" s="27">
        <f t="shared" si="3"/>
        <v>100</v>
      </c>
    </row>
    <row r="159" spans="1:5" ht="27" customHeight="1">
      <c r="A159" s="95" t="s">
        <v>288</v>
      </c>
      <c r="B159" s="42" t="s">
        <v>289</v>
      </c>
      <c r="C159" s="47">
        <v>7000000</v>
      </c>
      <c r="D159" s="47">
        <v>7000000</v>
      </c>
      <c r="E159" s="27">
        <f t="shared" si="3"/>
        <v>100</v>
      </c>
    </row>
    <row r="160" spans="1:5" ht="27" customHeight="1">
      <c r="A160" s="95" t="s">
        <v>402</v>
      </c>
      <c r="B160" s="42" t="s">
        <v>403</v>
      </c>
      <c r="C160" s="47">
        <f>C161</f>
        <v>-1000000</v>
      </c>
      <c r="D160" s="27">
        <v>0</v>
      </c>
      <c r="E160" s="27">
        <f t="shared" si="3"/>
        <v>0</v>
      </c>
    </row>
    <row r="161" spans="1:5" ht="27" customHeight="1">
      <c r="A161" s="95" t="s">
        <v>404</v>
      </c>
      <c r="B161" s="42" t="s">
        <v>405</v>
      </c>
      <c r="C161" s="47">
        <v>-1000000</v>
      </c>
      <c r="D161" s="27">
        <v>0</v>
      </c>
      <c r="E161" s="27">
        <f t="shared" si="3"/>
        <v>0</v>
      </c>
    </row>
    <row r="162" spans="1:5" ht="16.5" customHeight="1">
      <c r="A162" s="39" t="s">
        <v>234</v>
      </c>
      <c r="B162" s="40" t="s">
        <v>298</v>
      </c>
      <c r="C162" s="35">
        <f>C163+C165</f>
        <v>3779344.4</v>
      </c>
      <c r="D162" s="35">
        <f>D163+D165</f>
        <v>1861068.1</v>
      </c>
      <c r="E162" s="24">
        <f t="shared" si="3"/>
        <v>49.2</v>
      </c>
    </row>
    <row r="163" spans="1:5" ht="16.5" customHeight="1">
      <c r="A163" s="95" t="s">
        <v>235</v>
      </c>
      <c r="B163" s="42" t="s">
        <v>299</v>
      </c>
      <c r="C163" s="47">
        <f>C164</f>
        <v>61327035.9</v>
      </c>
      <c r="D163" s="47">
        <f>D164</f>
        <v>68969203</v>
      </c>
      <c r="E163" s="29">
        <f t="shared" si="3"/>
        <v>112.5</v>
      </c>
    </row>
    <row r="164" spans="1:5" ht="27" customHeight="1">
      <c r="A164" s="95" t="s">
        <v>300</v>
      </c>
      <c r="B164" s="42" t="s">
        <v>236</v>
      </c>
      <c r="C164" s="47">
        <v>61327035.9</v>
      </c>
      <c r="D164" s="47">
        <v>68969203</v>
      </c>
      <c r="E164" s="29">
        <f aca="true" t="shared" si="4" ref="E164:E169">IF(C164=0," ",(D164/C164*100))</f>
        <v>112.5</v>
      </c>
    </row>
    <row r="165" spans="1:5" ht="27" customHeight="1">
      <c r="A165" s="95" t="s">
        <v>290</v>
      </c>
      <c r="B165" s="42" t="s">
        <v>301</v>
      </c>
      <c r="C165" s="47">
        <f>C166</f>
        <v>-57547691.5</v>
      </c>
      <c r="D165" s="47">
        <f>D166</f>
        <v>-67108134.9</v>
      </c>
      <c r="E165" s="29">
        <f t="shared" si="4"/>
        <v>116.6</v>
      </c>
    </row>
    <row r="166" spans="1:5" ht="27" customHeight="1">
      <c r="A166" s="95" t="s">
        <v>291</v>
      </c>
      <c r="B166" s="42" t="s">
        <v>292</v>
      </c>
      <c r="C166" s="47">
        <v>-57547691.5</v>
      </c>
      <c r="D166" s="47">
        <v>-67108134.9</v>
      </c>
      <c r="E166" s="29">
        <f t="shared" si="4"/>
        <v>116.6</v>
      </c>
    </row>
    <row r="167" spans="1:5" ht="27" customHeight="1">
      <c r="A167" s="43" t="s">
        <v>326</v>
      </c>
      <c r="B167" s="40" t="s">
        <v>302</v>
      </c>
      <c r="C167" s="35">
        <f>C168</f>
        <v>-1193000</v>
      </c>
      <c r="D167" s="35">
        <f>D168</f>
        <v>-1193000</v>
      </c>
      <c r="E167" s="24">
        <f t="shared" si="4"/>
        <v>100</v>
      </c>
    </row>
    <row r="168" spans="1:5" ht="27" customHeight="1">
      <c r="A168" s="96" t="s">
        <v>327</v>
      </c>
      <c r="B168" s="42" t="s">
        <v>303</v>
      </c>
      <c r="C168" s="27">
        <f>C169+C171</f>
        <v>-1193000</v>
      </c>
      <c r="D168" s="27">
        <f>D169+D171</f>
        <v>-1193000</v>
      </c>
      <c r="E168" s="27">
        <f t="shared" si="4"/>
        <v>100</v>
      </c>
    </row>
    <row r="169" spans="1:5" ht="27" customHeight="1">
      <c r="A169" s="96" t="s">
        <v>293</v>
      </c>
      <c r="B169" s="42" t="s">
        <v>304</v>
      </c>
      <c r="C169" s="27">
        <f>C170</f>
        <v>57547691</v>
      </c>
      <c r="D169" s="27">
        <f>D170</f>
        <v>61608135</v>
      </c>
      <c r="E169" s="29">
        <f t="shared" si="4"/>
        <v>107.1</v>
      </c>
    </row>
    <row r="170" spans="1:5" ht="42" customHeight="1">
      <c r="A170" s="96" t="s">
        <v>294</v>
      </c>
      <c r="B170" s="42" t="s">
        <v>295</v>
      </c>
      <c r="C170" s="27">
        <v>57547691</v>
      </c>
      <c r="D170" s="27">
        <v>61608135</v>
      </c>
      <c r="E170" s="29">
        <f aca="true" t="shared" si="5" ref="E170:E193">IF(C170=0," ",(D170/C170*100))</f>
        <v>107.1</v>
      </c>
    </row>
    <row r="171" spans="1:5" ht="27" customHeight="1">
      <c r="A171" s="95" t="s">
        <v>237</v>
      </c>
      <c r="B171" s="42" t="s">
        <v>305</v>
      </c>
      <c r="C171" s="29">
        <f>C172</f>
        <v>-58740691</v>
      </c>
      <c r="D171" s="29">
        <f>D172</f>
        <v>-62801135</v>
      </c>
      <c r="E171" s="29">
        <f t="shared" si="5"/>
        <v>106.9</v>
      </c>
    </row>
    <row r="172" spans="1:5" ht="42" customHeight="1">
      <c r="A172" s="95" t="s">
        <v>238</v>
      </c>
      <c r="B172" s="42" t="s">
        <v>306</v>
      </c>
      <c r="C172" s="48">
        <v>-58740691</v>
      </c>
      <c r="D172" s="48">
        <v>-62801135</v>
      </c>
      <c r="E172" s="30">
        <f t="shared" si="5"/>
        <v>106.9</v>
      </c>
    </row>
    <row r="173" spans="1:5" ht="16.5" customHeight="1">
      <c r="A173" s="97" t="s">
        <v>239</v>
      </c>
      <c r="B173" s="40" t="s">
        <v>240</v>
      </c>
      <c r="C173" s="49">
        <f>C174+C178</f>
        <v>0</v>
      </c>
      <c r="D173" s="49">
        <f>D174+D178</f>
        <v>891024.3</v>
      </c>
      <c r="E173" s="29" t="str">
        <f t="shared" si="5"/>
        <v> </v>
      </c>
    </row>
    <row r="174" spans="1:5" ht="16.5" customHeight="1">
      <c r="A174" s="95" t="s">
        <v>241</v>
      </c>
      <c r="B174" s="42" t="s">
        <v>242</v>
      </c>
      <c r="C174" s="48">
        <f aca="true" t="shared" si="6" ref="C174:D176">C175</f>
        <v>-227914633.9</v>
      </c>
      <c r="D174" s="48">
        <f t="shared" si="6"/>
        <v>-258075120.3</v>
      </c>
      <c r="E174" s="27">
        <f t="shared" si="5"/>
        <v>113.2</v>
      </c>
    </row>
    <row r="175" spans="1:5" ht="16.5" customHeight="1">
      <c r="A175" s="95" t="s">
        <v>243</v>
      </c>
      <c r="B175" s="42" t="s">
        <v>244</v>
      </c>
      <c r="C175" s="47">
        <f t="shared" si="6"/>
        <v>-227914633.9</v>
      </c>
      <c r="D175" s="47">
        <f t="shared" si="6"/>
        <v>-258075120.3</v>
      </c>
      <c r="E175" s="27">
        <f t="shared" si="5"/>
        <v>113.2</v>
      </c>
    </row>
    <row r="176" spans="1:5" ht="16.5" customHeight="1">
      <c r="A176" s="95" t="s">
        <v>307</v>
      </c>
      <c r="B176" s="42" t="s">
        <v>308</v>
      </c>
      <c r="C176" s="47">
        <f t="shared" si="6"/>
        <v>-227914633.9</v>
      </c>
      <c r="D176" s="47">
        <f t="shared" si="6"/>
        <v>-258075120.3</v>
      </c>
      <c r="E176" s="27">
        <f t="shared" si="5"/>
        <v>113.2</v>
      </c>
    </row>
    <row r="177" spans="1:5" ht="27" customHeight="1">
      <c r="A177" s="95" t="s">
        <v>309</v>
      </c>
      <c r="B177" s="42" t="s">
        <v>310</v>
      </c>
      <c r="C177" s="47">
        <v>-227914633.9</v>
      </c>
      <c r="D177" s="47">
        <v>-258075120.3</v>
      </c>
      <c r="E177" s="30">
        <f t="shared" si="5"/>
        <v>113.2</v>
      </c>
    </row>
    <row r="178" spans="1:5" ht="16.5" customHeight="1">
      <c r="A178" s="95" t="s">
        <v>245</v>
      </c>
      <c r="B178" s="42" t="s">
        <v>246</v>
      </c>
      <c r="C178" s="47">
        <f>C179</f>
        <v>227914633.9</v>
      </c>
      <c r="D178" s="47">
        <f>D179</f>
        <v>258966144.6</v>
      </c>
      <c r="E178" s="27">
        <f t="shared" si="5"/>
        <v>113.6</v>
      </c>
    </row>
    <row r="179" spans="1:5" ht="16.5" customHeight="1">
      <c r="A179" s="95" t="s">
        <v>247</v>
      </c>
      <c r="B179" s="42" t="s">
        <v>248</v>
      </c>
      <c r="C179" s="47">
        <f>C181</f>
        <v>227914633.9</v>
      </c>
      <c r="D179" s="47">
        <f>D181</f>
        <v>258966144.6</v>
      </c>
      <c r="E179" s="29">
        <f t="shared" si="5"/>
        <v>113.6</v>
      </c>
    </row>
    <row r="180" spans="1:5" ht="16.5" customHeight="1">
      <c r="A180" s="95" t="s">
        <v>311</v>
      </c>
      <c r="B180" s="42" t="s">
        <v>312</v>
      </c>
      <c r="C180" s="47">
        <f>C181</f>
        <v>227914633.9</v>
      </c>
      <c r="D180" s="47">
        <f>D181</f>
        <v>258966144.6</v>
      </c>
      <c r="E180" s="29">
        <f t="shared" si="5"/>
        <v>113.6</v>
      </c>
    </row>
    <row r="181" spans="1:5" ht="27" customHeight="1">
      <c r="A181" s="95" t="s">
        <v>313</v>
      </c>
      <c r="B181" s="42" t="s">
        <v>314</v>
      </c>
      <c r="C181" s="47">
        <v>227914633.9</v>
      </c>
      <c r="D181" s="47">
        <v>258966144.6</v>
      </c>
      <c r="E181" s="29">
        <f t="shared" si="5"/>
        <v>113.6</v>
      </c>
    </row>
    <row r="182" spans="1:5" ht="16.5" customHeight="1" collapsed="1">
      <c r="A182" s="97" t="s">
        <v>249</v>
      </c>
      <c r="B182" s="40" t="s">
        <v>250</v>
      </c>
      <c r="C182" s="49">
        <f>C184+C183</f>
        <v>437132.4</v>
      </c>
      <c r="D182" s="49">
        <f>D184+D183</f>
        <v>-180386.1</v>
      </c>
      <c r="E182" s="24">
        <f t="shared" si="5"/>
        <v>-41.3</v>
      </c>
    </row>
    <row r="183" spans="1:5" ht="27" customHeight="1" hidden="1" outlineLevel="1">
      <c r="A183" s="39" t="s">
        <v>363</v>
      </c>
      <c r="B183" s="40" t="s">
        <v>364</v>
      </c>
      <c r="C183" s="49">
        <v>0</v>
      </c>
      <c r="D183" s="49">
        <v>0</v>
      </c>
      <c r="E183" s="24" t="str">
        <f t="shared" si="5"/>
        <v> </v>
      </c>
    </row>
    <row r="184" spans="1:5" ht="27" customHeight="1">
      <c r="A184" s="97" t="s">
        <v>251</v>
      </c>
      <c r="B184" s="40" t="s">
        <v>252</v>
      </c>
      <c r="C184" s="35">
        <f>C185+C191</f>
        <v>437132.4</v>
      </c>
      <c r="D184" s="35">
        <f>D185+D191</f>
        <v>-180386.1</v>
      </c>
      <c r="E184" s="24">
        <f t="shared" si="5"/>
        <v>-41.3</v>
      </c>
    </row>
    <row r="185" spans="1:5" ht="27" customHeight="1">
      <c r="A185" s="95" t="s">
        <v>253</v>
      </c>
      <c r="B185" s="42" t="s">
        <v>315</v>
      </c>
      <c r="C185" s="47">
        <f>C186+C189</f>
        <v>1037132.4</v>
      </c>
      <c r="D185" s="47">
        <f>D186+D189</f>
        <v>1037132.4</v>
      </c>
      <c r="E185" s="29">
        <f t="shared" si="5"/>
        <v>100</v>
      </c>
    </row>
    <row r="186" spans="1:5" ht="27" customHeight="1" collapsed="1">
      <c r="A186" s="95" t="s">
        <v>316</v>
      </c>
      <c r="B186" s="42" t="s">
        <v>317</v>
      </c>
      <c r="C186" s="47">
        <f>C187+C188</f>
        <v>38.5</v>
      </c>
      <c r="D186" s="47">
        <f>D187+D188</f>
        <v>38.5</v>
      </c>
      <c r="E186" s="27">
        <f t="shared" si="5"/>
        <v>100</v>
      </c>
    </row>
    <row r="187" spans="1:5" s="70" customFormat="1" ht="27" customHeight="1" hidden="1" outlineLevel="1">
      <c r="A187" s="95" t="s">
        <v>254</v>
      </c>
      <c r="B187" s="42" t="s">
        <v>255</v>
      </c>
      <c r="C187" s="29"/>
      <c r="D187" s="29"/>
      <c r="E187" s="27" t="str">
        <f t="shared" si="5"/>
        <v> </v>
      </c>
    </row>
    <row r="188" spans="1:5" s="70" customFormat="1" ht="27" customHeight="1">
      <c r="A188" s="95" t="s">
        <v>254</v>
      </c>
      <c r="B188" s="42" t="s">
        <v>256</v>
      </c>
      <c r="C188" s="29">
        <v>38.5</v>
      </c>
      <c r="D188" s="29">
        <v>38.5</v>
      </c>
      <c r="E188" s="27">
        <f t="shared" si="5"/>
        <v>100</v>
      </c>
    </row>
    <row r="189" spans="1:5" s="70" customFormat="1" ht="27" customHeight="1">
      <c r="A189" s="95" t="s">
        <v>318</v>
      </c>
      <c r="B189" s="42" t="s">
        <v>319</v>
      </c>
      <c r="C189" s="29">
        <f>C190</f>
        <v>1037093.9</v>
      </c>
      <c r="D189" s="29">
        <f>D190</f>
        <v>1037093.9</v>
      </c>
      <c r="E189" s="27">
        <f t="shared" si="5"/>
        <v>100</v>
      </c>
    </row>
    <row r="190" spans="1:5" s="70" customFormat="1" ht="41.25" customHeight="1">
      <c r="A190" s="95" t="s">
        <v>320</v>
      </c>
      <c r="B190" s="42" t="s">
        <v>257</v>
      </c>
      <c r="C190" s="29">
        <v>1037093.9</v>
      </c>
      <c r="D190" s="29">
        <v>1037093.9</v>
      </c>
      <c r="E190" s="27">
        <f t="shared" si="5"/>
        <v>100</v>
      </c>
    </row>
    <row r="191" spans="1:5" s="70" customFormat="1" ht="27" customHeight="1">
      <c r="A191" s="95" t="s">
        <v>321</v>
      </c>
      <c r="B191" s="42" t="s">
        <v>322</v>
      </c>
      <c r="C191" s="48">
        <f>C192</f>
        <v>-600000</v>
      </c>
      <c r="D191" s="48">
        <f>D192</f>
        <v>-1217518.5</v>
      </c>
      <c r="E191" s="27">
        <f t="shared" si="5"/>
        <v>202.9</v>
      </c>
    </row>
    <row r="192" spans="1:5" s="70" customFormat="1" ht="40.5" customHeight="1">
      <c r="A192" s="95" t="s">
        <v>323</v>
      </c>
      <c r="B192" s="42" t="s">
        <v>324</v>
      </c>
      <c r="C192" s="48">
        <f>C193</f>
        <v>-600000</v>
      </c>
      <c r="D192" s="48">
        <f>D193</f>
        <v>-1217518.5</v>
      </c>
      <c r="E192" s="27">
        <f t="shared" si="5"/>
        <v>202.9</v>
      </c>
    </row>
    <row r="193" spans="1:5" s="70" customFormat="1" ht="42.75" customHeight="1">
      <c r="A193" s="95" t="s">
        <v>325</v>
      </c>
      <c r="B193" s="42" t="s">
        <v>258</v>
      </c>
      <c r="C193" s="48">
        <v>-600000</v>
      </c>
      <c r="D193" s="48">
        <v>-1217518.5</v>
      </c>
      <c r="E193" s="27">
        <f t="shared" si="5"/>
        <v>202.9</v>
      </c>
    </row>
    <row r="194" spans="1:5" ht="14.25" customHeight="1">
      <c r="A194" s="101"/>
      <c r="B194" s="101"/>
      <c r="C194" s="101"/>
      <c r="D194" s="101"/>
      <c r="E194" s="101"/>
    </row>
    <row r="195" spans="2:5" ht="12" customHeight="1">
      <c r="B195" s="32"/>
      <c r="C195" s="11"/>
      <c r="D195" s="12"/>
      <c r="E195" s="9"/>
    </row>
    <row r="196" spans="1:5" s="67" customFormat="1" ht="18.75">
      <c r="A196" s="64" t="s">
        <v>284</v>
      </c>
      <c r="B196" s="65"/>
      <c r="C196" s="66"/>
      <c r="E196" s="68" t="s">
        <v>285</v>
      </c>
    </row>
    <row r="197" spans="2:5" ht="12.75">
      <c r="B197" s="32"/>
      <c r="C197" s="11"/>
      <c r="D197" s="12"/>
      <c r="E197" s="9"/>
    </row>
    <row r="198" spans="2:5" ht="12.75">
      <c r="B198" s="32"/>
      <c r="C198" s="11"/>
      <c r="D198" s="12"/>
      <c r="E198" s="9"/>
    </row>
    <row r="199" spans="2:5" ht="12.75">
      <c r="B199" s="32"/>
      <c r="C199" s="11"/>
      <c r="D199" s="12"/>
      <c r="E199" s="9"/>
    </row>
    <row r="200" spans="1:5" ht="12.75">
      <c r="A200" s="2"/>
      <c r="B200" s="1"/>
      <c r="C200" s="11"/>
      <c r="D200" s="11"/>
      <c r="E200" s="9"/>
    </row>
    <row r="201" spans="1:5" ht="12.75">
      <c r="A201" s="2"/>
      <c r="B201" s="1"/>
      <c r="C201" s="11"/>
      <c r="D201" s="11"/>
      <c r="E201" s="9"/>
    </row>
    <row r="202" spans="1:5" ht="12.75">
      <c r="A202" s="2"/>
      <c r="B202" s="1"/>
      <c r="C202" s="11"/>
      <c r="D202" s="11"/>
      <c r="E202" s="9"/>
    </row>
    <row r="231" spans="1:4" ht="12.75">
      <c r="A231" s="2"/>
      <c r="B231" s="2"/>
      <c r="C231" s="1"/>
      <c r="D231" s="72"/>
    </row>
    <row r="232" spans="1:4" ht="12.75">
      <c r="A232" s="2"/>
      <c r="B232" s="2"/>
      <c r="C232" s="1"/>
      <c r="D232" s="72"/>
    </row>
    <row r="255" ht="15.75" customHeight="1">
      <c r="A255" s="2"/>
    </row>
    <row r="256" ht="15.75" customHeight="1">
      <c r="A256" s="2"/>
    </row>
    <row r="257" ht="15.75" customHeight="1">
      <c r="A257" s="2"/>
    </row>
    <row r="258" ht="15.75" customHeight="1"/>
    <row r="259" ht="15.75" customHeight="1"/>
    <row r="260" ht="15.75" customHeight="1"/>
  </sheetData>
  <sheetProtection autoFilter="0"/>
  <autoFilter ref="A4:E194"/>
  <mergeCells count="3">
    <mergeCell ref="A3:D3"/>
    <mergeCell ref="A1:E1"/>
    <mergeCell ref="A194:E194"/>
  </mergeCells>
  <printOptions horizontalCentered="1"/>
  <pageMargins left="0.5905511811023623" right="0.3937007874015748" top="0.5118110236220472" bottom="0.2755905511811024" header="0.2755905511811024" footer="0.35433070866141736"/>
  <pageSetup fitToHeight="0" fitToWidth="1" horizontalDpi="600" verticalDpi="600" orientation="portrait" paperSize="9" scale="66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Щеколкова Е.И.</cp:lastModifiedBy>
  <cp:lastPrinted>2017-02-28T09:25:33Z</cp:lastPrinted>
  <dcterms:created xsi:type="dcterms:W3CDTF">2004-09-01T05:21:12Z</dcterms:created>
  <dcterms:modified xsi:type="dcterms:W3CDTF">2017-02-28T09:28:13Z</dcterms:modified>
  <cp:category/>
  <cp:version/>
  <cp:contentType/>
  <cp:contentStatus/>
</cp:coreProperties>
</file>