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0" yWindow="-15" windowWidth="17685" windowHeight="124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Лист1!$A$3:$E$200</definedName>
    <definedName name="_xlnm.Print_Titles" localSheetId="0">Лист1!$3:$3</definedName>
    <definedName name="_xlnm.Print_Area" localSheetId="0">Лист1!$A$1:$E$215</definedName>
  </definedNames>
  <calcPr calcId="162913"/>
</workbook>
</file>

<file path=xl/calcChain.xml><?xml version="1.0" encoding="utf-8"?>
<calcChain xmlns="http://schemas.openxmlformats.org/spreadsheetml/2006/main">
  <c r="B9" i="1" l="1"/>
  <c r="C9" i="1"/>
  <c r="E196" i="1"/>
  <c r="E194" i="1"/>
  <c r="E192" i="1"/>
  <c r="C200" i="1" l="1"/>
  <c r="D200" i="1"/>
  <c r="B200" i="1"/>
  <c r="E198" i="1"/>
  <c r="E199" i="1"/>
  <c r="D162" i="1"/>
  <c r="B57" i="1"/>
  <c r="B21" i="1"/>
  <c r="C30" i="1"/>
  <c r="D30" i="1"/>
  <c r="B30" i="1"/>
  <c r="D9" i="1"/>
  <c r="C171" i="1"/>
  <c r="C178" i="1"/>
  <c r="E200" i="1" l="1"/>
  <c r="C184" i="1"/>
  <c r="D184" i="1"/>
  <c r="B184" i="1"/>
  <c r="C188" i="1"/>
  <c r="D188" i="1"/>
  <c r="B188" i="1"/>
  <c r="E189" i="1"/>
  <c r="E188" i="1" s="1"/>
  <c r="C32" i="1" l="1"/>
  <c r="D32" i="1"/>
  <c r="B32" i="1"/>
  <c r="C21" i="1"/>
  <c r="D21" i="1"/>
  <c r="D178" i="1"/>
  <c r="B178" i="1"/>
  <c r="E180" i="1"/>
  <c r="D171" i="1"/>
  <c r="B171" i="1"/>
  <c r="E176" i="1"/>
  <c r="E174" i="1"/>
  <c r="C162" i="1"/>
  <c r="B162" i="1"/>
  <c r="E169" i="1"/>
  <c r="E163" i="1"/>
  <c r="C156" i="1"/>
  <c r="D156" i="1"/>
  <c r="B156" i="1"/>
  <c r="C152" i="1"/>
  <c r="D152" i="1"/>
  <c r="E151" i="1"/>
  <c r="B152" i="1"/>
  <c r="C143" i="1"/>
  <c r="D143" i="1"/>
  <c r="B143" i="1"/>
  <c r="C139" i="1"/>
  <c r="D139" i="1"/>
  <c r="B139" i="1"/>
  <c r="D132" i="1"/>
  <c r="C132" i="1"/>
  <c r="E137" i="1"/>
  <c r="E136" i="1"/>
  <c r="B132" i="1"/>
  <c r="E134" i="1"/>
  <c r="C124" i="1"/>
  <c r="D124" i="1"/>
  <c r="B124" i="1"/>
  <c r="E126" i="1"/>
  <c r="C115" i="1"/>
  <c r="D115" i="1"/>
  <c r="E117" i="1"/>
  <c r="E118" i="1"/>
  <c r="E119" i="1"/>
  <c r="E120" i="1"/>
  <c r="E121" i="1"/>
  <c r="E122" i="1"/>
  <c r="E123" i="1"/>
  <c r="B115" i="1"/>
  <c r="C101" i="1"/>
  <c r="D101" i="1"/>
  <c r="B101" i="1"/>
  <c r="C97" i="1"/>
  <c r="D97" i="1"/>
  <c r="B97" i="1"/>
  <c r="E99" i="1"/>
  <c r="C87" i="1"/>
  <c r="D87" i="1"/>
  <c r="B87" i="1"/>
  <c r="E78" i="1"/>
  <c r="E79" i="1"/>
  <c r="E75" i="1"/>
  <c r="E76" i="1"/>
  <c r="C84" i="1" l="1"/>
  <c r="D84" i="1"/>
  <c r="B84" i="1"/>
  <c r="E86" i="1"/>
  <c r="E85" i="1"/>
  <c r="E81" i="1"/>
  <c r="C72" i="1"/>
  <c r="D72" i="1"/>
  <c r="B72" i="1"/>
  <c r="E77" i="1"/>
  <c r="D66" i="1"/>
  <c r="B66" i="1"/>
  <c r="D62" i="1"/>
  <c r="B62" i="1"/>
  <c r="D57" i="1"/>
  <c r="E57" i="1" s="1"/>
  <c r="C35" i="1"/>
  <c r="D35" i="1"/>
  <c r="B35" i="1"/>
  <c r="B190" i="1" l="1"/>
  <c r="C190" i="1"/>
  <c r="D190" i="1"/>
  <c r="E35" i="1"/>
  <c r="E62" i="1"/>
  <c r="E66" i="1"/>
  <c r="E19" i="1"/>
  <c r="E18" i="1"/>
  <c r="E12" i="1"/>
  <c r="E11" i="1"/>
  <c r="E14" i="1"/>
  <c r="E15" i="1"/>
  <c r="E16" i="1"/>
  <c r="E17" i="1"/>
  <c r="E20" i="1"/>
  <c r="E21" i="1"/>
  <c r="E22" i="1"/>
  <c r="E23" i="1"/>
  <c r="E24" i="1"/>
  <c r="E25" i="1"/>
  <c r="E26" i="1"/>
  <c r="E27" i="1"/>
  <c r="E13" i="1"/>
  <c r="E7" i="1" l="1"/>
  <c r="E8" i="1"/>
  <c r="E6" i="1"/>
  <c r="E9" i="1" l="1"/>
  <c r="E171" i="1"/>
  <c r="E138" i="1"/>
  <c r="E84" i="1"/>
  <c r="E29" i="1"/>
  <c r="E150" i="1"/>
  <c r="E114" i="1"/>
  <c r="E186" i="1"/>
  <c r="E187" i="1"/>
  <c r="E181" i="1"/>
  <c r="E182" i="1"/>
  <c r="E183" i="1"/>
  <c r="E173" i="1"/>
  <c r="E175" i="1"/>
  <c r="E177" i="1"/>
  <c r="E164" i="1"/>
  <c r="E165" i="1"/>
  <c r="E166" i="1"/>
  <c r="E167" i="1"/>
  <c r="E168" i="1"/>
  <c r="E170" i="1"/>
  <c r="E158" i="1"/>
  <c r="E159" i="1"/>
  <c r="E160" i="1"/>
  <c r="E161" i="1"/>
  <c r="E145" i="1"/>
  <c r="E146" i="1"/>
  <c r="E147" i="1"/>
  <c r="E148" i="1"/>
  <c r="E149" i="1"/>
  <c r="E141" i="1"/>
  <c r="E142" i="1"/>
  <c r="E135" i="1"/>
  <c r="E127" i="1"/>
  <c r="E128" i="1"/>
  <c r="E129" i="1"/>
  <c r="E130" i="1"/>
  <c r="E131" i="1"/>
  <c r="E103" i="1"/>
  <c r="E104" i="1"/>
  <c r="E105" i="1"/>
  <c r="E106" i="1"/>
  <c r="E107" i="1"/>
  <c r="E108" i="1"/>
  <c r="E109" i="1"/>
  <c r="E110" i="1"/>
  <c r="E111" i="1"/>
  <c r="E112" i="1"/>
  <c r="E113" i="1"/>
  <c r="E100" i="1"/>
  <c r="E89" i="1"/>
  <c r="E90" i="1"/>
  <c r="E91" i="1"/>
  <c r="E92" i="1"/>
  <c r="E93" i="1"/>
  <c r="E94" i="1"/>
  <c r="E95" i="1"/>
  <c r="E96" i="1"/>
  <c r="E74" i="1"/>
  <c r="E80" i="1"/>
  <c r="E82" i="1"/>
  <c r="E83" i="1"/>
  <c r="E68" i="1"/>
  <c r="E69" i="1"/>
  <c r="E70" i="1"/>
  <c r="E71" i="1"/>
  <c r="E64" i="1"/>
  <c r="E65" i="1"/>
  <c r="E59" i="1"/>
  <c r="E60" i="1"/>
  <c r="E61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54" i="1"/>
  <c r="E185" i="1"/>
  <c r="E36" i="1"/>
  <c r="E34" i="1"/>
  <c r="E33" i="1"/>
  <c r="E179" i="1"/>
  <c r="E157" i="1"/>
  <c r="E98" i="1"/>
  <c r="E58" i="1"/>
  <c r="E63" i="1"/>
  <c r="E67" i="1"/>
  <c r="E31" i="1"/>
  <c r="E73" i="1"/>
  <c r="E88" i="1"/>
  <c r="E102" i="1"/>
  <c r="E116" i="1"/>
  <c r="E125" i="1"/>
  <c r="E133" i="1"/>
  <c r="E140" i="1"/>
  <c r="E144" i="1"/>
  <c r="E153" i="1"/>
  <c r="E155" i="1"/>
  <c r="E172" i="1"/>
  <c r="E178" i="1" l="1"/>
  <c r="E97" i="1"/>
  <c r="E115" i="1"/>
  <c r="E28" i="1"/>
  <c r="E87" i="1"/>
  <c r="E101" i="1"/>
  <c r="E124" i="1"/>
  <c r="E162" i="1"/>
  <c r="E30" i="1"/>
  <c r="E139" i="1"/>
  <c r="E152" i="1"/>
  <c r="E72" i="1"/>
  <c r="E132" i="1"/>
  <c r="E184" i="1"/>
  <c r="E143" i="1"/>
  <c r="E32" i="1"/>
  <c r="E156" i="1"/>
  <c r="E190" i="1" l="1"/>
</calcChain>
</file>

<file path=xl/sharedStrings.xml><?xml version="1.0" encoding="utf-8"?>
<sst xmlns="http://schemas.openxmlformats.org/spreadsheetml/2006/main" count="210" uniqueCount="187">
  <si>
    <t>Муниципальное образование "город Саянск"</t>
  </si>
  <si>
    <t>Муниципальное образование "город Черемхово"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</si>
  <si>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</si>
  <si>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</si>
  <si>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</si>
  <si>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</si>
  <si>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Балаганский район</t>
  </si>
  <si>
    <t>Муниципальное образование  города Бодайбо и района</t>
  </si>
  <si>
    <t>Зиминское районное муниципальное образование</t>
  </si>
  <si>
    <t>Иркутское районное муниципальное образование</t>
  </si>
  <si>
    <t>Ольхонское районное муниципальное образование</t>
  </si>
  <si>
    <t>Усть-Кутское муниципальное образование</t>
  </si>
  <si>
    <t>Черемховское районное муниципальное образование</t>
  </si>
  <si>
    <t>Чунское районное муниципальное образование</t>
  </si>
  <si>
    <t>Мамаканское муниципальное образование</t>
  </si>
  <si>
    <t>Муниципальное образование "Братский район"</t>
  </si>
  <si>
    <t>Илирское муниципальное образование</t>
  </si>
  <si>
    <t>Калтукское муниципальное образование</t>
  </si>
  <si>
    <t>Большеокинское муниципальное образование</t>
  </si>
  <si>
    <t>Карахунское муниципальное образование</t>
  </si>
  <si>
    <t>Турманское муниципальное образование</t>
  </si>
  <si>
    <t>Кежемское муниципальное образование</t>
  </si>
  <si>
    <t>Тангуйское муниципальное образование</t>
  </si>
  <si>
    <t>Куватское муниципальное образование</t>
  </si>
  <si>
    <t>Ключи-Булакское муниципальное образование</t>
  </si>
  <si>
    <t>Кобляковское муниципальное образование</t>
  </si>
  <si>
    <t>Тарминское муниципальное образование</t>
  </si>
  <si>
    <t>Прибрежнинское муниципальное образование</t>
  </si>
  <si>
    <t>Прибойнинское муниципальное образование</t>
  </si>
  <si>
    <t>Покоснинское муниципальное образование</t>
  </si>
  <si>
    <t>Шумиловское муниципальное образование</t>
  </si>
  <si>
    <t>Харанжинское муниципальное образование</t>
  </si>
  <si>
    <t>Наратайское муниципальное образование</t>
  </si>
  <si>
    <t>Озернинское муниципальное образование</t>
  </si>
  <si>
    <t>Тыретское муниципальное образование</t>
  </si>
  <si>
    <t>Большереченское муниципальное образование</t>
  </si>
  <si>
    <t>Голоустненское муниципальное образование</t>
  </si>
  <si>
    <t>Дзержинское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</si>
  <si>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</si>
  <si>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</si>
  <si>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</si>
  <si>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</si>
  <si>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</si>
  <si>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</si>
  <si>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Верхоленскоемуниципальное образование</t>
  </si>
  <si>
    <t>Карлукское муниципальное образование</t>
  </si>
  <si>
    <t>Харбатовское муниципальное образование</t>
  </si>
  <si>
    <t>Вершино-Тутурское муниципальное образование</t>
  </si>
  <si>
    <t>Криволукское муниципальное образование</t>
  </si>
  <si>
    <t>Алкинское муниципальное образование</t>
  </si>
  <si>
    <t>Барлукское муниципальное образование</t>
  </si>
  <si>
    <t>Иркутское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</si>
  <si>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</si>
  <si>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</si>
  <si>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</si>
  <si>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</si>
  <si>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Тулюшское муниципальное образование</t>
  </si>
  <si>
    <t>Чеботарихинское муниципальное образование</t>
  </si>
  <si>
    <t>Киренское районное муниципальное образование</t>
  </si>
  <si>
    <t>Муниципальное образование "Куйтунский район"</t>
  </si>
  <si>
    <t>Муниципальное образование "Жигаловский район"</t>
  </si>
  <si>
    <t>Муниципальное образование "Заларинский район"</t>
  </si>
  <si>
    <t>Муниципальное образование "Казачинско-Ленский район"</t>
  </si>
  <si>
    <t>Муниципальное образование "Качугский район"</t>
  </si>
  <si>
    <t>Муниципальное образование "Нижнеилимский район"</t>
  </si>
  <si>
    <t>Муниципальное образование "Железногорск-Илимское сельское поселение"</t>
  </si>
  <si>
    <t>Новоилимское муниципальное образование</t>
  </si>
  <si>
    <t>Речушинское муниципальное образование</t>
  </si>
  <si>
    <t>Муниципальное образование "Нижнеудинский район"</t>
  </si>
  <si>
    <t>Алзамайское муниципальное образование</t>
  </si>
  <si>
    <t>Костинское муниципальное образование</t>
  </si>
  <si>
    <t>Хужирское муниципальное образование</t>
  </si>
  <si>
    <t>Муниципальное образование "Слюдянский район"</t>
  </si>
  <si>
    <t>Муниципальное образование "Осинский район"</t>
  </si>
  <si>
    <t>Байкальское муниципальное образование</t>
  </si>
  <si>
    <t>Муниципальное образование "Тайшетский район"</t>
  </si>
  <si>
    <t>Шиткинское муниципальное образование</t>
  </si>
  <si>
    <t>Венгерское муниципальное образование</t>
  </si>
  <si>
    <t>Зареченское муниципальное образование</t>
  </si>
  <si>
    <t>Николаевское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</si>
  <si>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</si>
  <si>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</si>
  <si>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 xml:space="preserve">Балаганкинское муниципальное образование </t>
  </si>
  <si>
    <t>Юголокское муниципальное образование</t>
  </si>
  <si>
    <t>Черемховское муниципальное образование</t>
  </si>
  <si>
    <t>Зерновское муниципальное образование</t>
  </si>
  <si>
    <t>Новогромовское муниципальное образование</t>
  </si>
  <si>
    <t>Каменское муниципальное образование</t>
  </si>
  <si>
    <t>Октябрьское муниципальное образование</t>
  </si>
  <si>
    <t>Балтуринское муниципальное образование</t>
  </si>
  <si>
    <t>Шелеховский муниципальный район</t>
  </si>
  <si>
    <t>Муниципальное образование "Аларский район"</t>
  </si>
  <si>
    <t>Муниципальное образование "Иваническ"</t>
  </si>
  <si>
    <t>Муниципальное образование "Эхирит-Булагатский район"</t>
  </si>
  <si>
    <t>Муниципальное образование "Харатское"</t>
  </si>
  <si>
    <t>Муниципальное образование "Усть-Илимский район"</t>
  </si>
  <si>
    <t>Муниципальное образование "Усть-Удинский район"</t>
  </si>
  <si>
    <t>ИТОГО</t>
  </si>
  <si>
    <t>Централизованные кредиты, выданные в 1992-1994 годах на северный завоз, переоформленные в государственный внутренний долг РФ</t>
  </si>
  <si>
    <t>Обязательства по государственному внутреннему долгу, возникшему в связи с рассрочкой на 15 лет погашения задолженности организаций, осуществляющих завоз (хранение и реализацию) продукции (товаров) в районы Крайнего Севера и приравненные к ним местности, по централизованным кредитам, выданным в 1992-1994 гг.</t>
  </si>
  <si>
    <t>Батаминское муниципальное образование</t>
  </si>
  <si>
    <t>Кимильтейское муниципальное образование</t>
  </si>
  <si>
    <t>Покровское муниципальное образование</t>
  </si>
  <si>
    <t>Бюджетные ссуды, выданные бюджетам муниципальных образований из регионального фонда гос.фин. поддержки досрочного завоза продукции (товаров) в районы Крайнего Севера и приравненные к ним местности с ограниченными сроками завоза грузов (юридические лица)</t>
  </si>
  <si>
    <t>Централизованные кредиты, выданные в 1992-1994 годах сельскохозяйственным организациям АПК, переоформленные в государственный внутренний долг РФ</t>
  </si>
  <si>
    <t>Обязательства по государственному внутреннему долгу, возникшему в связи с рассрочкой на 15 лет погашения задолженности предприятий и организаций АПК по централизованным кредитам, полученным в коммерческих банках в 1992-1994 гг. и переоформленным в государственный внутренний долг под гарантию Администрации Иркутской области (656 обязательств)</t>
  </si>
  <si>
    <t>Товарные кредиты, выданные в 1995 году</t>
  </si>
  <si>
    <t>СПК "Тыретский"</t>
  </si>
  <si>
    <t>ЗАО "Савватеевское"</t>
  </si>
  <si>
    <t>Анапольская О.В.</t>
  </si>
  <si>
    <t xml:space="preserve">Министр финансов </t>
  </si>
  <si>
    <t>Иркутской области</t>
  </si>
  <si>
    <t>Н.В. Бояринова</t>
  </si>
  <si>
    <t xml:space="preserve">Бюджетные ссуды, выданные бюджетам муниципальных образований из регионального фонда гос.фин. поддержки досрочного завоза продукции (товаров) в районы Крайнего Севера и приравненные к ним местности с ограниченными сроками завоза грузов </t>
  </si>
  <si>
    <t>Муниципальное образование "Кутулик"</t>
  </si>
  <si>
    <t>(в рублях)</t>
  </si>
  <si>
    <t>Зябинское муниципальное образование</t>
  </si>
  <si>
    <t>Петровское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</si>
  <si>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</si>
  <si>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</si>
  <si>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Бабагайское муниципальное образование</t>
  </si>
  <si>
    <t>Услонское муниципальное образование</t>
  </si>
  <si>
    <t>Муниципальное образование Киренский район</t>
  </si>
  <si>
    <t>Харикское муниципальное образование</t>
  </si>
  <si>
    <t>Березняковское муниципальное образование</t>
  </si>
  <si>
    <t>Дальнинское муниципальное образование</t>
  </si>
  <si>
    <t>Рудногорское муниципальное образование</t>
  </si>
  <si>
    <t>Иргейское муниципальное образование</t>
  </si>
  <si>
    <t>Порогское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</si>
  <si>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</si>
  <si>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</si>
  <si>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Тамтачетское муниципальное образование</t>
  </si>
  <si>
    <t xml:space="preserve">Среднемуйское муниципальное образование </t>
  </si>
  <si>
    <t>Бельское муниципальное образование</t>
  </si>
  <si>
    <t>Лоховское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</si>
  <si>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</si>
  <si>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</si>
  <si>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Муниципальное образование "Забитуй"</t>
  </si>
  <si>
    <t>Муниципальное образование "Могоенок"</t>
  </si>
  <si>
    <t>Муниципальное образование "Баяндаевский район"</t>
  </si>
  <si>
    <t>Муниципальное образование "Боханский район"</t>
  </si>
  <si>
    <t>Муниципальное образование "Казачье"</t>
  </si>
  <si>
    <t>Наименование муниципальных районов, городских округов/заемщика/долгового обязательства</t>
  </si>
  <si>
    <t>Задолженность на 01.01.2016 г.</t>
  </si>
  <si>
    <t>Муниципальное образование "Егоровск"</t>
  </si>
  <si>
    <t>Ангарское городское муниципальное образование</t>
  </si>
  <si>
    <t>Добчурское муниципальное образование</t>
  </si>
  <si>
    <t>Город Иркутск</t>
  </si>
  <si>
    <t>Усть-Балейское муниципальное образование</t>
  </si>
  <si>
    <t>Усть-Кудинское муниципальное образование</t>
  </si>
  <si>
    <t>Залогское муниципальное образование</t>
  </si>
  <si>
    <t>Куйтунское муниципальное образование</t>
  </si>
  <si>
    <t>Муниципальное образование "Мамско-Чуйский район"</t>
  </si>
  <si>
    <t>Портбайкальское муниципальное образование</t>
  </si>
  <si>
    <t>Усольское районное муниципальное образование</t>
  </si>
  <si>
    <t>Аносовское муниципальное образование</t>
  </si>
  <si>
    <t>Алехинское муниципальное образование</t>
  </si>
  <si>
    <t>Баклашинское муниципальное образование</t>
  </si>
  <si>
    <t>Муниципальное образование "Усть-Ордынское"</t>
  </si>
  <si>
    <t>Бюджетные кредиты, полученные Иркутской областью из федерального бюджета</t>
  </si>
  <si>
    <t>соглашения о предоставлении бюджетного кредита на реализацию комплексных программ поддержки развития дошкольных образовательных учреждений</t>
  </si>
  <si>
    <t xml:space="preserve">соглашения о предоставлении бюджетного кредита для частичного покрытия дефицита бюджета </t>
  </si>
  <si>
    <t>бюджетный кредит на пополнение остатков средств на счетах бюджетов субъектов Российской Федерации (местных бюджетов)</t>
  </si>
  <si>
    <t>Барсегян Т.В., 25-63-27</t>
  </si>
  <si>
    <t>Предоставление в 2016 г.</t>
  </si>
  <si>
    <t>Погашение (списание) в 2016 г.</t>
  </si>
  <si>
    <t>Задолженность на 01.01.2017 г.</t>
  </si>
  <si>
    <t>соглашения о предоставлении бюджетного кредита для реконструкции, капитального ремонта, ремонта и содержания автомобильных дорог</t>
  </si>
  <si>
    <t>Муниципальное образование - "город Усолье-Сибирское"</t>
  </si>
  <si>
    <t>Муниципальное образование - "город Усть-Илимск"</t>
  </si>
  <si>
    <t>Марковское  муниципальное образование</t>
  </si>
  <si>
    <t>Смоленское муниципальное образование</t>
  </si>
  <si>
    <t>Магистральнинское муниципальное образование</t>
  </si>
  <si>
    <t>Киренское муниципальное образование</t>
  </si>
  <si>
    <t>Новоигирминское муниципальное образование</t>
  </si>
  <si>
    <t>Бугульдейское муниципальное образование</t>
  </si>
  <si>
    <t>Еланцынское муниципальное образование</t>
  </si>
  <si>
    <t>Шара-Тоготское муниципальное образование</t>
  </si>
  <si>
    <t>Онотское муниципальное образование</t>
  </si>
  <si>
    <t>Веселовское муниципальное образование</t>
  </si>
  <si>
    <t>Новочунское муниципальное образование</t>
  </si>
  <si>
    <t>Муниципальное образование "город Шелехов"</t>
  </si>
  <si>
    <t>Новонукутское муниципальное образование</t>
  </si>
  <si>
    <t>Муниципальное образование "Нукутский район"</t>
  </si>
  <si>
    <t>Антипина И.Л.</t>
  </si>
  <si>
    <t>ОТЧЕТ  О ПРЕДОСТАВЛЕНИИ И ПОГАШЕНИИ БЮДЖЕТНЫХ КРЕДИТОВ ПО СОСТОЯНИЮ НА 01.01.2017 ГОДА</t>
  </si>
  <si>
    <t>Бюджетные кредиты, предоставленные муниципальным образованиям из областного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</si>
</sst>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3"/>
      <name val="Times New Roman Cyr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0" fillId="0" borderId="0" xfId="0" applyFill="1"/>
    <xf numFmtId="49" fontId="1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10" fillId="0" borderId="0" xfId="0" applyFont="1"/>
    <xf numFmtId="49" fontId="1" fillId="0" borderId="5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5"/>
  <sheetViews>
    <sheetView tabSelected="1" zoomScaleNormal="100" workbookViewId="0">
      <selection activeCell="G6" sqref="G6"/>
    </sheetView>
  </sheetViews>
  <sheetFormatPr defaultRowHeight="15" x14ac:dyDescent="0.25"/>
  <cols>
    <col min="1" max="1" width="55.140625" customWidth="1"/>
    <col min="2" max="2" width="18.28515625" style="1" customWidth="1"/>
    <col min="3" max="3" width="19.5703125" style="1" customWidth="1"/>
    <col min="4" max="4" width="19.85546875" style="1" customWidth="1"/>
    <col min="5" max="5" width="21.140625" style="1" customWidth="1"/>
  </cols>
  <sheetData>
    <row r="1" spans="1:5" s="2" customFormat="1" ht="36" customHeight="1" x14ac:dyDescent="0.25">
      <c r="A1" s="30" t="s">
        <v>185</v>
      </c>
      <c r="B1" s="31"/>
      <c r="C1" s="31"/>
      <c r="D1" s="31"/>
      <c r="E1" s="31"/>
    </row>
    <row r="2" spans="1:5" ht="15.75" x14ac:dyDescent="0.25">
      <c r="E2" s="4" t="s">
        <v>115</v>
      </c>
    </row>
    <row r="3" spans="1:5" ht="47.25" x14ac:dyDescent="0.25">
      <c r="A3" s="8" t="s">
        <v>142</v>
      </c>
      <c r="B3" s="9" t="s">
        <v>143</v>
      </c>
      <c r="C3" s="9" t="s">
        <v>164</v>
      </c>
      <c r="D3" s="9" t="s">
        <v>165</v>
      </c>
      <c r="E3" s="9" t="s">
        <v>166</v>
      </c>
    </row>
    <row r="4" spans="1:5" ht="15.75" x14ac:dyDescent="0.25">
      <c r="A4" s="32" t="s">
        <v>159</v>
      </c>
      <c r="B4" s="33"/>
      <c r="C4" s="33"/>
      <c r="D4" s="33"/>
      <c r="E4" s="34"/>
    </row>
    <row r="5" spans="1:5" ht="54.75" customHeight="1" x14ac:dyDescent="0.25">
      <c r="A5" s="10" t="s">
        <v>167</v>
      </c>
      <c r="B5" s="11">
        <v>1502187006.3699999</v>
      </c>
      <c r="C5" s="11">
        <v>0</v>
      </c>
      <c r="D5" s="11">
        <v>0</v>
      </c>
      <c r="E5" s="11">
        <v>1502187006.3699999</v>
      </c>
    </row>
    <row r="6" spans="1:5" ht="53.25" customHeight="1" x14ac:dyDescent="0.25">
      <c r="A6" s="10" t="s">
        <v>160</v>
      </c>
      <c r="B6" s="11">
        <v>93675000</v>
      </c>
      <c r="C6" s="11">
        <v>0</v>
      </c>
      <c r="D6" s="11">
        <v>93675000</v>
      </c>
      <c r="E6" s="11">
        <f>B6+C6-D6</f>
        <v>0</v>
      </c>
    </row>
    <row r="7" spans="1:5" ht="36" customHeight="1" x14ac:dyDescent="0.25">
      <c r="A7" s="10" t="s">
        <v>161</v>
      </c>
      <c r="B7" s="11">
        <v>2693000000</v>
      </c>
      <c r="C7" s="11">
        <v>4090280000</v>
      </c>
      <c r="D7" s="11">
        <v>0</v>
      </c>
      <c r="E7" s="11">
        <f t="shared" ref="E7:E8" si="0">B7+C7-D7</f>
        <v>6783280000</v>
      </c>
    </row>
    <row r="8" spans="1:5" ht="50.25" customHeight="1" x14ac:dyDescent="0.25">
      <c r="A8" s="10" t="s">
        <v>162</v>
      </c>
      <c r="B8" s="11">
        <v>0</v>
      </c>
      <c r="C8" s="11">
        <v>46125034000</v>
      </c>
      <c r="D8" s="11">
        <v>46125034000</v>
      </c>
      <c r="E8" s="11">
        <f t="shared" si="0"/>
        <v>0</v>
      </c>
    </row>
    <row r="9" spans="1:5" ht="15.75" x14ac:dyDescent="0.25">
      <c r="A9" s="12" t="s">
        <v>97</v>
      </c>
      <c r="B9" s="13">
        <f>(B5+B6+B7+B8)</f>
        <v>4288862006.3699999</v>
      </c>
      <c r="C9" s="13">
        <f>(C5+C6+C7+C8)</f>
        <v>50215314000</v>
      </c>
      <c r="D9" s="13">
        <f>(D5+D6+D7+D8)</f>
        <v>46218709000</v>
      </c>
      <c r="E9" s="13">
        <f>E5+E6+E7+E8</f>
        <v>8285467006.3699999</v>
      </c>
    </row>
    <row r="10" spans="1:5" ht="22.5" customHeight="1" x14ac:dyDescent="0.25">
      <c r="A10" s="32" t="s">
        <v>186</v>
      </c>
      <c r="B10" s="33"/>
      <c r="C10" s="33"/>
      <c r="D10" s="33"/>
      <c r="E10" s="34"/>
    </row>
    <row r="11" spans="1:5" s="6" customFormat="1" ht="27" customHeight="1" x14ac:dyDescent="0.25">
      <c r="A11" s="14" t="s">
        <v>145</v>
      </c>
      <c r="B11" s="15">
        <v>155000000</v>
      </c>
      <c r="C11" s="15"/>
      <c r="D11" s="15">
        <v>50000000</v>
      </c>
      <c r="E11" s="15">
        <f t="shared" ref="E11:E12" si="1">B11+C11-D11</f>
        <v>105000000</v>
      </c>
    </row>
    <row r="12" spans="1:5" ht="18" customHeight="1" x14ac:dyDescent="0.25">
      <c r="A12" s="16" t="s">
        <v>147</v>
      </c>
      <c r="B12" s="13">
        <v>153510319</v>
      </c>
      <c r="C12" s="13">
        <v>200000000</v>
      </c>
      <c r="D12" s="13"/>
      <c r="E12" s="13">
        <f t="shared" si="1"/>
        <v>353510319</v>
      </c>
    </row>
    <row r="13" spans="1:5" ht="21.75" customHeight="1" x14ac:dyDescent="0.25">
      <c r="A13" s="12" t="s">
        <v>4</v>
      </c>
      <c r="B13" s="13">
        <v>152987000</v>
      </c>
      <c r="C13" s="13">
        <v>195010000</v>
      </c>
      <c r="D13" s="13">
        <v>37993558.479999997</v>
      </c>
      <c r="E13" s="13">
        <f>B13+C13-D13</f>
        <v>310003441.51999998</v>
      </c>
    </row>
    <row r="14" spans="1:5" ht="26.25" customHeight="1" x14ac:dyDescent="0.25">
      <c r="A14" s="12" t="s">
        <v>5</v>
      </c>
      <c r="B14" s="13">
        <v>63583166.670000002</v>
      </c>
      <c r="C14" s="13">
        <v>0</v>
      </c>
      <c r="D14" s="13">
        <v>0</v>
      </c>
      <c r="E14" s="13">
        <f t="shared" ref="E14:E27" si="2">B14+C14-D14</f>
        <v>63583166.670000002</v>
      </c>
    </row>
    <row r="15" spans="1:5" ht="16.5" customHeight="1" x14ac:dyDescent="0.25">
      <c r="A15" s="12" t="s">
        <v>0</v>
      </c>
      <c r="B15" s="13">
        <v>97932439</v>
      </c>
      <c r="C15" s="13">
        <v>0</v>
      </c>
      <c r="D15" s="13">
        <v>7600000</v>
      </c>
      <c r="E15" s="13">
        <f t="shared" si="2"/>
        <v>90332439</v>
      </c>
    </row>
    <row r="16" spans="1:5" ht="18" customHeight="1" x14ac:dyDescent="0.25">
      <c r="A16" s="12" t="s">
        <v>2</v>
      </c>
      <c r="B16" s="13">
        <v>18253000</v>
      </c>
      <c r="C16" s="13">
        <v>6345000</v>
      </c>
      <c r="D16" s="13">
        <v>9454000</v>
      </c>
      <c r="E16" s="13">
        <f t="shared" si="2"/>
        <v>15144000</v>
      </c>
    </row>
    <row r="17" spans="1:5" ht="15.75" x14ac:dyDescent="0.25">
      <c r="A17" s="12" t="s">
        <v>3</v>
      </c>
      <c r="B17" s="13">
        <v>21802000</v>
      </c>
      <c r="C17" s="13">
        <v>0</v>
      </c>
      <c r="D17" s="13">
        <v>500000</v>
      </c>
      <c r="E17" s="13">
        <f t="shared" si="2"/>
        <v>21302000</v>
      </c>
    </row>
    <row r="18" spans="1:5" ht="31.5" x14ac:dyDescent="0.25">
      <c r="A18" s="12" t="s">
        <v>168</v>
      </c>
      <c r="B18" s="13">
        <v>0</v>
      </c>
      <c r="C18" s="13">
        <v>28298000</v>
      </c>
      <c r="D18" s="13">
        <v>0</v>
      </c>
      <c r="E18" s="13">
        <f t="shared" si="2"/>
        <v>28298000</v>
      </c>
    </row>
    <row r="19" spans="1:5" ht="31.5" x14ac:dyDescent="0.25">
      <c r="A19" s="12" t="s">
        <v>169</v>
      </c>
      <c r="B19" s="13">
        <v>0</v>
      </c>
      <c r="C19" s="13">
        <v>77114073.920000002</v>
      </c>
      <c r="D19" s="13">
        <v>12000000</v>
      </c>
      <c r="E19" s="13">
        <f t="shared" si="2"/>
        <v>65114073.920000002</v>
      </c>
    </row>
    <row r="20" spans="1:5" ht="18" customHeight="1" x14ac:dyDescent="0.25">
      <c r="A20" s="12" t="s">
        <v>1</v>
      </c>
      <c r="B20" s="13">
        <v>83247887.469999999</v>
      </c>
      <c r="C20" s="13">
        <v>0</v>
      </c>
      <c r="D20" s="13">
        <v>0</v>
      </c>
      <c r="E20" s="13">
        <f t="shared" si="2"/>
        <v>83247887.469999999</v>
      </c>
    </row>
    <row r="21" spans="1:5" s="6" customFormat="1" ht="18.75" customHeight="1" x14ac:dyDescent="0.25">
      <c r="A21" s="17" t="s">
        <v>91</v>
      </c>
      <c r="B21" s="15">
        <f>SUM(B22:B27)</f>
        <v>34440605</v>
      </c>
      <c r="C21" s="15">
        <f t="shared" ref="C21:D21" si="3">SUM(C22:C27)</f>
        <v>4500000</v>
      </c>
      <c r="D21" s="15">
        <f t="shared" si="3"/>
        <v>2503000</v>
      </c>
      <c r="E21" s="15">
        <f t="shared" si="2"/>
        <v>36437605</v>
      </c>
    </row>
    <row r="22" spans="1:5" ht="23.25" customHeight="1" x14ac:dyDescent="0.25">
      <c r="A22" s="18" t="s">
        <v>91</v>
      </c>
      <c r="B22" s="11">
        <v>31760005</v>
      </c>
      <c r="C22" s="11">
        <v>0</v>
      </c>
      <c r="D22" s="11">
        <v>600000</v>
      </c>
      <c r="E22" s="11">
        <f t="shared" si="2"/>
        <v>31160005</v>
      </c>
    </row>
    <row r="23" spans="1:5" ht="15.75" x14ac:dyDescent="0.25">
      <c r="A23" s="18" t="s">
        <v>144</v>
      </c>
      <c r="B23" s="11">
        <v>371000</v>
      </c>
      <c r="C23" s="11">
        <v>0</v>
      </c>
      <c r="D23" s="11">
        <v>139000</v>
      </c>
      <c r="E23" s="11">
        <f t="shared" si="2"/>
        <v>232000</v>
      </c>
    </row>
    <row r="24" spans="1:5" ht="15.75" x14ac:dyDescent="0.25">
      <c r="A24" s="18" t="s">
        <v>137</v>
      </c>
      <c r="B24" s="11">
        <v>666300</v>
      </c>
      <c r="C24" s="11">
        <v>0</v>
      </c>
      <c r="D24" s="11">
        <v>287700</v>
      </c>
      <c r="E24" s="11">
        <f t="shared" si="2"/>
        <v>378600</v>
      </c>
    </row>
    <row r="25" spans="1:5" ht="15.75" x14ac:dyDescent="0.25">
      <c r="A25" s="18" t="s">
        <v>92</v>
      </c>
      <c r="B25" s="11">
        <v>44600</v>
      </c>
      <c r="C25" s="11">
        <v>0</v>
      </c>
      <c r="D25" s="11">
        <v>44600</v>
      </c>
      <c r="E25" s="11">
        <f t="shared" si="2"/>
        <v>0</v>
      </c>
    </row>
    <row r="26" spans="1:5" ht="15.75" x14ac:dyDescent="0.25">
      <c r="A26" s="18" t="s">
        <v>114</v>
      </c>
      <c r="B26" s="11">
        <v>1264700</v>
      </c>
      <c r="C26" s="11">
        <v>4500000</v>
      </c>
      <c r="D26" s="11">
        <v>1264700</v>
      </c>
      <c r="E26" s="11">
        <f t="shared" si="2"/>
        <v>4500000</v>
      </c>
    </row>
    <row r="27" spans="1:5" ht="15.75" x14ac:dyDescent="0.25">
      <c r="A27" s="18" t="s">
        <v>138</v>
      </c>
      <c r="B27" s="11">
        <v>334000</v>
      </c>
      <c r="C27" s="11">
        <v>0</v>
      </c>
      <c r="D27" s="11">
        <v>167000</v>
      </c>
      <c r="E27" s="11">
        <f t="shared" si="2"/>
        <v>167000</v>
      </c>
    </row>
    <row r="28" spans="1:5" ht="17.25" customHeight="1" x14ac:dyDescent="0.25">
      <c r="A28" s="12" t="s">
        <v>6</v>
      </c>
      <c r="B28" s="19">
        <v>10413500</v>
      </c>
      <c r="C28" s="11">
        <v>0</v>
      </c>
      <c r="D28" s="13">
        <v>6098000</v>
      </c>
      <c r="E28" s="13">
        <f>B28+C28-D28</f>
        <v>4315500</v>
      </c>
    </row>
    <row r="29" spans="1:5" s="6" customFormat="1" ht="29.25" customHeight="1" x14ac:dyDescent="0.25">
      <c r="A29" s="17" t="s">
        <v>139</v>
      </c>
      <c r="B29" s="15">
        <v>12683000</v>
      </c>
      <c r="C29" s="11">
        <v>0</v>
      </c>
      <c r="D29" s="20">
        <v>2685000</v>
      </c>
      <c r="E29" s="15">
        <f>B29+C29-D29</f>
        <v>9998000</v>
      </c>
    </row>
    <row r="30" spans="1:5" ht="29.25" customHeight="1" x14ac:dyDescent="0.25">
      <c r="A30" s="12" t="s">
        <v>7</v>
      </c>
      <c r="B30" s="19">
        <f>B31</f>
        <v>5000000</v>
      </c>
      <c r="C30" s="19">
        <f t="shared" ref="C30:D30" si="4">C31</f>
        <v>0</v>
      </c>
      <c r="D30" s="19">
        <f t="shared" si="4"/>
        <v>280000</v>
      </c>
      <c r="E30" s="13">
        <f>B30+C30-D30</f>
        <v>4720000</v>
      </c>
    </row>
    <row r="31" spans="1:5" ht="15.75" x14ac:dyDescent="0.25">
      <c r="A31" s="18" t="s">
        <v>14</v>
      </c>
      <c r="B31" s="21">
        <v>5000000</v>
      </c>
      <c r="C31" s="11">
        <v>0</v>
      </c>
      <c r="D31" s="11">
        <v>280000</v>
      </c>
      <c r="E31" s="11">
        <f>B31+C31-D31</f>
        <v>4720000</v>
      </c>
    </row>
    <row r="32" spans="1:5" s="6" customFormat="1" ht="16.5" customHeight="1" x14ac:dyDescent="0.25">
      <c r="A32" s="17" t="s">
        <v>140</v>
      </c>
      <c r="B32" s="15">
        <f>B33+B34</f>
        <v>20676000</v>
      </c>
      <c r="C32" s="15">
        <f t="shared" ref="C32:D32" si="5">C33+C34</f>
        <v>0</v>
      </c>
      <c r="D32" s="15">
        <f t="shared" si="5"/>
        <v>1562491.8</v>
      </c>
      <c r="E32" s="15">
        <f>B32+C32-D32</f>
        <v>19113508.199999999</v>
      </c>
    </row>
    <row r="33" spans="1:5" ht="17.25" customHeight="1" x14ac:dyDescent="0.25">
      <c r="A33" s="18" t="s">
        <v>140</v>
      </c>
      <c r="B33" s="11">
        <v>20569000</v>
      </c>
      <c r="C33" s="11">
        <v>0</v>
      </c>
      <c r="D33" s="11">
        <v>1509491.8</v>
      </c>
      <c r="E33" s="11">
        <f t="shared" ref="E33:E34" si="6">B33+C33-D33</f>
        <v>19059508.199999999</v>
      </c>
    </row>
    <row r="34" spans="1:5" ht="15.75" x14ac:dyDescent="0.25">
      <c r="A34" s="18" t="s">
        <v>141</v>
      </c>
      <c r="B34" s="21">
        <v>107000</v>
      </c>
      <c r="C34" s="11">
        <v>0</v>
      </c>
      <c r="D34" s="11">
        <v>53000</v>
      </c>
      <c r="E34" s="11">
        <f t="shared" si="6"/>
        <v>54000</v>
      </c>
    </row>
    <row r="35" spans="1:5" ht="18.75" customHeight="1" x14ac:dyDescent="0.25">
      <c r="A35" s="12" t="s">
        <v>15</v>
      </c>
      <c r="B35" s="19">
        <f>SUM(B36:B56)</f>
        <v>77762931.030000001</v>
      </c>
      <c r="C35" s="19">
        <f t="shared" ref="C35:D35" si="7">SUM(C36:C56)</f>
        <v>0</v>
      </c>
      <c r="D35" s="19">
        <f t="shared" si="7"/>
        <v>4855478</v>
      </c>
      <c r="E35" s="19">
        <f>B35+C35-D35</f>
        <v>72907453.030000001</v>
      </c>
    </row>
    <row r="36" spans="1:5" ht="23.25" customHeight="1" x14ac:dyDescent="0.25">
      <c r="A36" s="18" t="s">
        <v>15</v>
      </c>
      <c r="B36" s="21">
        <v>66117023</v>
      </c>
      <c r="C36" s="11">
        <v>0</v>
      </c>
      <c r="D36" s="21">
        <v>1000000</v>
      </c>
      <c r="E36" s="21">
        <f>B36+C36-D36</f>
        <v>65117023</v>
      </c>
    </row>
    <row r="37" spans="1:5" ht="15.75" x14ac:dyDescent="0.25">
      <c r="A37" s="18" t="s">
        <v>18</v>
      </c>
      <c r="B37" s="21">
        <v>287205.99999999994</v>
      </c>
      <c r="C37" s="11">
        <v>0</v>
      </c>
      <c r="D37" s="21">
        <v>114900</v>
      </c>
      <c r="E37" s="21">
        <f t="shared" ref="E37:E56" si="8">B37+C37-D37</f>
        <v>172305.99999999994</v>
      </c>
    </row>
    <row r="38" spans="1:5" ht="15.75" x14ac:dyDescent="0.25">
      <c r="A38" s="18" t="s">
        <v>146</v>
      </c>
      <c r="B38" s="21">
        <v>484000</v>
      </c>
      <c r="C38" s="11">
        <v>0</v>
      </c>
      <c r="D38" s="21">
        <v>176000</v>
      </c>
      <c r="E38" s="21">
        <f t="shared" si="8"/>
        <v>308000</v>
      </c>
    </row>
    <row r="39" spans="1:5" ht="15.75" x14ac:dyDescent="0.25">
      <c r="A39" s="18" t="s">
        <v>116</v>
      </c>
      <c r="B39" s="21">
        <v>1543000</v>
      </c>
      <c r="C39" s="11">
        <v>0</v>
      </c>
      <c r="D39" s="21">
        <v>514000</v>
      </c>
      <c r="E39" s="21">
        <f t="shared" si="8"/>
        <v>1029000</v>
      </c>
    </row>
    <row r="40" spans="1:5" ht="15.75" x14ac:dyDescent="0.25">
      <c r="A40" s="22" t="s">
        <v>16</v>
      </c>
      <c r="B40" s="21">
        <v>675525</v>
      </c>
      <c r="C40" s="11">
        <v>0</v>
      </c>
      <c r="D40" s="21">
        <v>189525</v>
      </c>
      <c r="E40" s="21">
        <f t="shared" si="8"/>
        <v>486000</v>
      </c>
    </row>
    <row r="41" spans="1:5" ht="15.75" x14ac:dyDescent="0.25">
      <c r="A41" s="18" t="s">
        <v>17</v>
      </c>
      <c r="B41" s="21">
        <v>288720</v>
      </c>
      <c r="C41" s="11">
        <v>0</v>
      </c>
      <c r="D41" s="21">
        <v>72000</v>
      </c>
      <c r="E41" s="21">
        <f t="shared" si="8"/>
        <v>216720</v>
      </c>
    </row>
    <row r="42" spans="1:5" ht="15.75" x14ac:dyDescent="0.25">
      <c r="A42" s="18" t="s">
        <v>19</v>
      </c>
      <c r="B42" s="21">
        <v>755000</v>
      </c>
      <c r="C42" s="11">
        <v>0</v>
      </c>
      <c r="D42" s="21">
        <v>347100</v>
      </c>
      <c r="E42" s="21">
        <f t="shared" si="8"/>
        <v>407900</v>
      </c>
    </row>
    <row r="43" spans="1:5" ht="15.75" x14ac:dyDescent="0.25">
      <c r="A43" s="18" t="s">
        <v>21</v>
      </c>
      <c r="B43" s="21">
        <v>593000</v>
      </c>
      <c r="C43" s="11">
        <v>0</v>
      </c>
      <c r="D43" s="21">
        <v>148400</v>
      </c>
      <c r="E43" s="21">
        <f t="shared" si="8"/>
        <v>444600</v>
      </c>
    </row>
    <row r="44" spans="1:5" ht="22.5" customHeight="1" x14ac:dyDescent="0.25">
      <c r="A44" s="18" t="s">
        <v>24</v>
      </c>
      <c r="B44" s="21">
        <v>359700</v>
      </c>
      <c r="C44" s="11">
        <v>0</v>
      </c>
      <c r="D44" s="21">
        <v>135100</v>
      </c>
      <c r="E44" s="21">
        <f t="shared" si="8"/>
        <v>224600</v>
      </c>
    </row>
    <row r="45" spans="1:5" ht="15.75" x14ac:dyDescent="0.25">
      <c r="A45" s="18" t="s">
        <v>25</v>
      </c>
      <c r="B45" s="21">
        <v>1050000</v>
      </c>
      <c r="C45" s="11">
        <v>0</v>
      </c>
      <c r="D45" s="21">
        <v>262000</v>
      </c>
      <c r="E45" s="21">
        <f t="shared" si="8"/>
        <v>788000</v>
      </c>
    </row>
    <row r="46" spans="1:5" ht="15.75" x14ac:dyDescent="0.25">
      <c r="A46" s="18" t="s">
        <v>23</v>
      </c>
      <c r="B46" s="21">
        <v>98000</v>
      </c>
      <c r="C46" s="11">
        <v>0</v>
      </c>
      <c r="D46" s="21">
        <v>26000</v>
      </c>
      <c r="E46" s="21">
        <f t="shared" si="8"/>
        <v>72000</v>
      </c>
    </row>
    <row r="47" spans="1:5" ht="15.75" x14ac:dyDescent="0.25">
      <c r="A47" s="18" t="s">
        <v>32</v>
      </c>
      <c r="B47" s="21">
        <v>73453</v>
      </c>
      <c r="C47" s="11">
        <v>0</v>
      </c>
      <c r="D47" s="21">
        <v>73453</v>
      </c>
      <c r="E47" s="21">
        <f t="shared" si="8"/>
        <v>0</v>
      </c>
    </row>
    <row r="48" spans="1:5" ht="15.75" x14ac:dyDescent="0.25">
      <c r="A48" s="18" t="s">
        <v>33</v>
      </c>
      <c r="B48" s="21">
        <v>715000</v>
      </c>
      <c r="C48" s="11">
        <v>0</v>
      </c>
      <c r="D48" s="21">
        <v>189000</v>
      </c>
      <c r="E48" s="21">
        <f t="shared" si="8"/>
        <v>526000</v>
      </c>
    </row>
    <row r="49" spans="1:5" ht="15.75" x14ac:dyDescent="0.25">
      <c r="A49" s="18" t="s">
        <v>29</v>
      </c>
      <c r="B49" s="21">
        <v>805566</v>
      </c>
      <c r="C49" s="11">
        <v>0</v>
      </c>
      <c r="D49" s="21">
        <v>302000</v>
      </c>
      <c r="E49" s="21">
        <f t="shared" si="8"/>
        <v>503566</v>
      </c>
    </row>
    <row r="50" spans="1:5" ht="15.75" x14ac:dyDescent="0.25">
      <c r="A50" s="18" t="s">
        <v>27</v>
      </c>
      <c r="B50" s="21">
        <v>314546.03000000003</v>
      </c>
      <c r="C50" s="11">
        <v>0</v>
      </c>
      <c r="D50" s="21">
        <v>101000</v>
      </c>
      <c r="E50" s="21">
        <f t="shared" si="8"/>
        <v>213546.03000000003</v>
      </c>
    </row>
    <row r="51" spans="1:5" ht="15.75" x14ac:dyDescent="0.25">
      <c r="A51" s="18" t="s">
        <v>28</v>
      </c>
      <c r="B51" s="21">
        <v>315110</v>
      </c>
      <c r="C51" s="11">
        <v>0</v>
      </c>
      <c r="D51" s="21">
        <v>126000</v>
      </c>
      <c r="E51" s="21">
        <f t="shared" si="8"/>
        <v>189110</v>
      </c>
    </row>
    <row r="52" spans="1:5" ht="15.75" x14ac:dyDescent="0.25">
      <c r="A52" s="18" t="s">
        <v>22</v>
      </c>
      <c r="B52" s="21">
        <v>971000</v>
      </c>
      <c r="C52" s="11">
        <v>0</v>
      </c>
      <c r="D52" s="21">
        <v>140000</v>
      </c>
      <c r="E52" s="21">
        <f t="shared" si="8"/>
        <v>831000</v>
      </c>
    </row>
    <row r="53" spans="1:5" ht="15.75" x14ac:dyDescent="0.25">
      <c r="A53" s="18" t="s">
        <v>26</v>
      </c>
      <c r="B53" s="21">
        <v>625782</v>
      </c>
      <c r="C53" s="11">
        <v>0</v>
      </c>
      <c r="D53" s="21">
        <v>179000</v>
      </c>
      <c r="E53" s="21">
        <f t="shared" si="8"/>
        <v>446782</v>
      </c>
    </row>
    <row r="54" spans="1:5" ht="15.75" x14ac:dyDescent="0.25">
      <c r="A54" s="18" t="s">
        <v>20</v>
      </c>
      <c r="B54" s="21">
        <v>898000</v>
      </c>
      <c r="C54" s="11">
        <v>0</v>
      </c>
      <c r="D54" s="21">
        <v>530700</v>
      </c>
      <c r="E54" s="21">
        <f t="shared" si="8"/>
        <v>367300</v>
      </c>
    </row>
    <row r="55" spans="1:5" ht="15.75" x14ac:dyDescent="0.25">
      <c r="A55" s="18" t="s">
        <v>30</v>
      </c>
      <c r="B55" s="21">
        <v>156300</v>
      </c>
      <c r="C55" s="11">
        <v>0</v>
      </c>
      <c r="D55" s="21">
        <v>39300</v>
      </c>
      <c r="E55" s="21">
        <f t="shared" si="8"/>
        <v>117000</v>
      </c>
    </row>
    <row r="56" spans="1:5" ht="21" customHeight="1" x14ac:dyDescent="0.25">
      <c r="A56" s="18" t="s">
        <v>31</v>
      </c>
      <c r="B56" s="21">
        <v>637000</v>
      </c>
      <c r="C56" s="11">
        <v>0</v>
      </c>
      <c r="D56" s="21">
        <v>190000</v>
      </c>
      <c r="E56" s="21">
        <f t="shared" si="8"/>
        <v>447000</v>
      </c>
    </row>
    <row r="57" spans="1:5" ht="18.75" customHeight="1" x14ac:dyDescent="0.25">
      <c r="A57" s="12" t="s">
        <v>60</v>
      </c>
      <c r="B57" s="19">
        <f>SUM(B58:B61)</f>
        <v>6436667</v>
      </c>
      <c r="C57" s="19">
        <v>0</v>
      </c>
      <c r="D57" s="19">
        <f>SUM(D58:D61)</f>
        <v>4747933</v>
      </c>
      <c r="E57" s="19">
        <f>B57+C57-D57</f>
        <v>1688734</v>
      </c>
    </row>
    <row r="58" spans="1:5" ht="23.25" customHeight="1" x14ac:dyDescent="0.25">
      <c r="A58" s="18" t="s">
        <v>60</v>
      </c>
      <c r="B58" s="23">
        <v>6094167</v>
      </c>
      <c r="C58" s="11">
        <v>0</v>
      </c>
      <c r="D58" s="21">
        <v>4573333</v>
      </c>
      <c r="E58" s="23">
        <f>B58+C58-D58</f>
        <v>1520834</v>
      </c>
    </row>
    <row r="59" spans="1:5" ht="15.75" x14ac:dyDescent="0.25">
      <c r="A59" s="18" t="s">
        <v>117</v>
      </c>
      <c r="B59" s="23">
        <v>66600</v>
      </c>
      <c r="C59" s="11">
        <v>0</v>
      </c>
      <c r="D59" s="21">
        <v>33400</v>
      </c>
      <c r="E59" s="23">
        <f t="shared" ref="E59:E61" si="9">B59+C59-D59</f>
        <v>33200</v>
      </c>
    </row>
    <row r="60" spans="1:5" ht="15.75" x14ac:dyDescent="0.25">
      <c r="A60" s="18" t="s">
        <v>118</v>
      </c>
      <c r="B60" s="23">
        <v>93400</v>
      </c>
      <c r="C60" s="11">
        <v>0</v>
      </c>
      <c r="D60" s="21">
        <v>46700</v>
      </c>
      <c r="E60" s="23">
        <f t="shared" si="9"/>
        <v>46700</v>
      </c>
    </row>
    <row r="61" spans="1:5" ht="15.75" x14ac:dyDescent="0.25">
      <c r="A61" s="18" t="s">
        <v>119</v>
      </c>
      <c r="B61" s="23">
        <v>182500</v>
      </c>
      <c r="C61" s="11">
        <v>0</v>
      </c>
      <c r="D61" s="21">
        <v>94500</v>
      </c>
      <c r="E61" s="23">
        <f t="shared" si="9"/>
        <v>88000</v>
      </c>
    </row>
    <row r="62" spans="1:5" ht="18" customHeight="1" x14ac:dyDescent="0.25">
      <c r="A62" s="12" t="s">
        <v>61</v>
      </c>
      <c r="B62" s="19">
        <f>SUM(B63:B65)</f>
        <v>19965667</v>
      </c>
      <c r="C62" s="19">
        <v>0</v>
      </c>
      <c r="D62" s="19">
        <f t="shared" ref="D62" si="10">SUM(D63:D65)</f>
        <v>337333</v>
      </c>
      <c r="E62" s="19">
        <f>B62+C62-D62</f>
        <v>19628334</v>
      </c>
    </row>
    <row r="63" spans="1:5" ht="19.5" customHeight="1" x14ac:dyDescent="0.25">
      <c r="A63" s="18" t="s">
        <v>61</v>
      </c>
      <c r="B63" s="11">
        <v>18387000</v>
      </c>
      <c r="C63" s="11">
        <v>0</v>
      </c>
      <c r="D63" s="24">
        <v>300000</v>
      </c>
      <c r="E63" s="11">
        <f>B63+C63-D63</f>
        <v>18087000</v>
      </c>
    </row>
    <row r="64" spans="1:5" ht="15.75" x14ac:dyDescent="0.25">
      <c r="A64" s="18" t="s">
        <v>120</v>
      </c>
      <c r="B64" s="11">
        <v>74667</v>
      </c>
      <c r="C64" s="11">
        <v>0</v>
      </c>
      <c r="D64" s="24">
        <v>37333</v>
      </c>
      <c r="E64" s="11">
        <f t="shared" ref="E64:E65" si="11">B64+C64-D64</f>
        <v>37334</v>
      </c>
    </row>
    <row r="65" spans="1:5" ht="15.75" x14ac:dyDescent="0.25">
      <c r="A65" s="18" t="s">
        <v>34</v>
      </c>
      <c r="B65" s="11">
        <v>1504000</v>
      </c>
      <c r="C65" s="11">
        <v>0</v>
      </c>
      <c r="D65" s="24">
        <v>0</v>
      </c>
      <c r="E65" s="11">
        <f t="shared" si="11"/>
        <v>1504000</v>
      </c>
    </row>
    <row r="66" spans="1:5" ht="15" customHeight="1" x14ac:dyDescent="0.25">
      <c r="A66" s="12" t="s">
        <v>8</v>
      </c>
      <c r="B66" s="19">
        <f>SUM(B67:B71)</f>
        <v>14734665.83</v>
      </c>
      <c r="C66" s="19">
        <v>0</v>
      </c>
      <c r="D66" s="19">
        <f>SUM(D67:D71)</f>
        <v>3970621.33</v>
      </c>
      <c r="E66" s="19">
        <f>B66+C66-D66</f>
        <v>10764044.5</v>
      </c>
    </row>
    <row r="67" spans="1:5" ht="20.25" customHeight="1" x14ac:dyDescent="0.25">
      <c r="A67" s="18" t="s">
        <v>8</v>
      </c>
      <c r="B67" s="11">
        <v>12049266.33</v>
      </c>
      <c r="C67" s="11">
        <v>0</v>
      </c>
      <c r="D67" s="24">
        <v>3363966.33</v>
      </c>
      <c r="E67" s="11">
        <f t="shared" ref="E67:E71" si="12">B67+C67-D67</f>
        <v>8685300</v>
      </c>
    </row>
    <row r="68" spans="1:5" s="2" customFormat="1" ht="15.75" x14ac:dyDescent="0.25">
      <c r="A68" s="25" t="s">
        <v>100</v>
      </c>
      <c r="B68" s="11">
        <v>1321881</v>
      </c>
      <c r="C68" s="11">
        <v>0</v>
      </c>
      <c r="D68" s="24">
        <v>264381</v>
      </c>
      <c r="E68" s="11">
        <f t="shared" si="12"/>
        <v>1057500</v>
      </c>
    </row>
    <row r="69" spans="1:5" s="2" customFormat="1" ht="15.75" x14ac:dyDescent="0.25">
      <c r="A69" s="25" t="s">
        <v>101</v>
      </c>
      <c r="B69" s="11">
        <v>382413.5</v>
      </c>
      <c r="C69" s="11">
        <v>0</v>
      </c>
      <c r="D69" s="24">
        <v>314274</v>
      </c>
      <c r="E69" s="11">
        <f t="shared" si="12"/>
        <v>68139.5</v>
      </c>
    </row>
    <row r="70" spans="1:5" s="2" customFormat="1" ht="15.75" x14ac:dyDescent="0.25">
      <c r="A70" s="25" t="s">
        <v>102</v>
      </c>
      <c r="B70" s="11">
        <v>924105</v>
      </c>
      <c r="C70" s="11">
        <v>0</v>
      </c>
      <c r="D70" s="24">
        <v>0</v>
      </c>
      <c r="E70" s="11">
        <f t="shared" si="12"/>
        <v>924105</v>
      </c>
    </row>
    <row r="71" spans="1:5" s="2" customFormat="1" ht="15.75" x14ac:dyDescent="0.25">
      <c r="A71" s="25" t="s">
        <v>121</v>
      </c>
      <c r="B71" s="11">
        <v>57000</v>
      </c>
      <c r="C71" s="11">
        <v>0</v>
      </c>
      <c r="D71" s="24">
        <v>28000</v>
      </c>
      <c r="E71" s="11">
        <f t="shared" si="12"/>
        <v>29000</v>
      </c>
    </row>
    <row r="72" spans="1:5" ht="18" customHeight="1" x14ac:dyDescent="0.25">
      <c r="A72" s="12" t="s">
        <v>9</v>
      </c>
      <c r="B72" s="19">
        <f>SUM(B73:B83)</f>
        <v>13222800</v>
      </c>
      <c r="C72" s="19">
        <f t="shared" ref="C72:D72" si="13">SUM(C73:C83)</f>
        <v>38672000</v>
      </c>
      <c r="D72" s="19">
        <f t="shared" si="13"/>
        <v>29496300</v>
      </c>
      <c r="E72" s="19">
        <f>B72+C72-D72</f>
        <v>22398500</v>
      </c>
    </row>
    <row r="73" spans="1:5" ht="15.75" x14ac:dyDescent="0.25">
      <c r="A73" s="18" t="s">
        <v>35</v>
      </c>
      <c r="B73" s="11">
        <v>2015000</v>
      </c>
      <c r="C73" s="24">
        <v>0</v>
      </c>
      <c r="D73" s="24">
        <v>0</v>
      </c>
      <c r="E73" s="11">
        <f t="shared" ref="E73:E83" si="14">B73+C73-D73</f>
        <v>2015000</v>
      </c>
    </row>
    <row r="74" spans="1:5" ht="15.75" x14ac:dyDescent="0.25">
      <c r="A74" s="18" t="s">
        <v>36</v>
      </c>
      <c r="B74" s="11">
        <v>1239999.9999999998</v>
      </c>
      <c r="C74" s="24">
        <v>0</v>
      </c>
      <c r="D74" s="24">
        <v>0</v>
      </c>
      <c r="E74" s="11">
        <f t="shared" si="14"/>
        <v>1239999.9999999998</v>
      </c>
    </row>
    <row r="75" spans="1:5" ht="15.75" x14ac:dyDescent="0.25">
      <c r="A75" s="18" t="s">
        <v>37</v>
      </c>
      <c r="B75" s="11">
        <v>1084000</v>
      </c>
      <c r="C75" s="24">
        <v>1024000</v>
      </c>
      <c r="D75" s="24">
        <v>2108000</v>
      </c>
      <c r="E75" s="11">
        <f t="shared" si="14"/>
        <v>0</v>
      </c>
    </row>
    <row r="76" spans="1:5" ht="20.25" customHeight="1" x14ac:dyDescent="0.25">
      <c r="A76" s="18" t="s">
        <v>9</v>
      </c>
      <c r="B76" s="11">
        <v>4085000</v>
      </c>
      <c r="C76" s="24">
        <v>21472000</v>
      </c>
      <c r="D76" s="24">
        <v>25557000</v>
      </c>
      <c r="E76" s="11">
        <f t="shared" si="14"/>
        <v>0</v>
      </c>
    </row>
    <row r="77" spans="1:5" ht="15.75" x14ac:dyDescent="0.25">
      <c r="A77" s="18" t="s">
        <v>170</v>
      </c>
      <c r="B77" s="11"/>
      <c r="C77" s="24">
        <v>12833000</v>
      </c>
      <c r="D77" s="24">
        <v>0</v>
      </c>
      <c r="E77" s="11">
        <f t="shared" si="14"/>
        <v>12833000</v>
      </c>
    </row>
    <row r="78" spans="1:5" ht="15.75" x14ac:dyDescent="0.25">
      <c r="A78" s="18" t="s">
        <v>38</v>
      </c>
      <c r="B78" s="11">
        <v>257000</v>
      </c>
      <c r="C78" s="24">
        <v>0</v>
      </c>
      <c r="D78" s="11">
        <v>257000</v>
      </c>
      <c r="E78" s="11">
        <f t="shared" si="14"/>
        <v>0</v>
      </c>
    </row>
    <row r="79" spans="1:5" ht="15.75" x14ac:dyDescent="0.25">
      <c r="A79" s="18" t="s">
        <v>39</v>
      </c>
      <c r="B79" s="11">
        <v>990000</v>
      </c>
      <c r="C79" s="24">
        <v>0</v>
      </c>
      <c r="D79" s="11">
        <v>990000</v>
      </c>
      <c r="E79" s="11">
        <f t="shared" si="14"/>
        <v>0</v>
      </c>
    </row>
    <row r="80" spans="1:5" ht="15.75" x14ac:dyDescent="0.25">
      <c r="A80" s="18" t="s">
        <v>40</v>
      </c>
      <c r="B80" s="11">
        <v>1348800</v>
      </c>
      <c r="C80" s="24">
        <v>0</v>
      </c>
      <c r="D80" s="24">
        <v>0</v>
      </c>
      <c r="E80" s="11">
        <f t="shared" si="14"/>
        <v>1348800</v>
      </c>
    </row>
    <row r="81" spans="1:5" ht="15.75" x14ac:dyDescent="0.25">
      <c r="A81" s="18" t="s">
        <v>171</v>
      </c>
      <c r="B81" s="11"/>
      <c r="C81" s="24">
        <v>918000</v>
      </c>
      <c r="D81" s="24">
        <v>0</v>
      </c>
      <c r="E81" s="11">
        <f t="shared" si="14"/>
        <v>918000</v>
      </c>
    </row>
    <row r="82" spans="1:5" ht="15.75" x14ac:dyDescent="0.25">
      <c r="A82" s="18" t="s">
        <v>148</v>
      </c>
      <c r="B82" s="11">
        <v>1128000</v>
      </c>
      <c r="C82" s="24">
        <v>0</v>
      </c>
      <c r="D82" s="24">
        <v>0</v>
      </c>
      <c r="E82" s="11">
        <f t="shared" si="14"/>
        <v>1128000</v>
      </c>
    </row>
    <row r="83" spans="1:5" ht="15.75" x14ac:dyDescent="0.25">
      <c r="A83" s="18" t="s">
        <v>149</v>
      </c>
      <c r="B83" s="11">
        <v>1075000</v>
      </c>
      <c r="C83" s="24">
        <v>2425000</v>
      </c>
      <c r="D83" s="24">
        <v>584300</v>
      </c>
      <c r="E83" s="11">
        <f t="shared" si="14"/>
        <v>2915700</v>
      </c>
    </row>
    <row r="84" spans="1:5" ht="31.5" x14ac:dyDescent="0.25">
      <c r="A84" s="12" t="s">
        <v>62</v>
      </c>
      <c r="B84" s="19">
        <f>B85+B86</f>
        <v>83107700</v>
      </c>
      <c r="C84" s="19">
        <f t="shared" ref="C84:D84" si="15">C85+C86</f>
        <v>5477000</v>
      </c>
      <c r="D84" s="19">
        <f t="shared" si="15"/>
        <v>8959700</v>
      </c>
      <c r="E84" s="13">
        <f>B84+C84-D84</f>
        <v>79625000</v>
      </c>
    </row>
    <row r="85" spans="1:5" ht="31.5" x14ac:dyDescent="0.25">
      <c r="A85" s="18" t="s">
        <v>62</v>
      </c>
      <c r="B85" s="23">
        <v>83107700</v>
      </c>
      <c r="C85" s="11">
        <v>0</v>
      </c>
      <c r="D85" s="23">
        <v>8959700</v>
      </c>
      <c r="E85" s="11">
        <f>B85+C85-D85</f>
        <v>74148000</v>
      </c>
    </row>
    <row r="86" spans="1:5" ht="21.75" customHeight="1" x14ac:dyDescent="0.25">
      <c r="A86" s="18" t="s">
        <v>172</v>
      </c>
      <c r="B86" s="23">
        <v>0</v>
      </c>
      <c r="C86" s="11">
        <v>5477000</v>
      </c>
      <c r="D86" s="23"/>
      <c r="E86" s="11">
        <f>B86+C86-D86</f>
        <v>5477000</v>
      </c>
    </row>
    <row r="87" spans="1:5" ht="15" customHeight="1" x14ac:dyDescent="0.25">
      <c r="A87" s="12" t="s">
        <v>63</v>
      </c>
      <c r="B87" s="13">
        <f>SUM(B88:B96)</f>
        <v>10363667</v>
      </c>
      <c r="C87" s="13">
        <f t="shared" ref="C87:D87" si="16">SUM(C88:C96)</f>
        <v>0</v>
      </c>
      <c r="D87" s="13">
        <f t="shared" si="16"/>
        <v>8458667</v>
      </c>
      <c r="E87" s="13">
        <f>B87+C87-D87</f>
        <v>1905000</v>
      </c>
    </row>
    <row r="88" spans="1:5" ht="21" customHeight="1" x14ac:dyDescent="0.25">
      <c r="A88" s="18" t="s">
        <v>63</v>
      </c>
      <c r="B88" s="11">
        <v>8749000</v>
      </c>
      <c r="C88" s="11">
        <v>0</v>
      </c>
      <c r="D88" s="24">
        <v>7000000</v>
      </c>
      <c r="E88" s="11">
        <f t="shared" ref="E88:E131" si="17">B88+C88-D88</f>
        <v>1749000</v>
      </c>
    </row>
    <row r="89" spans="1:5" ht="15.75" x14ac:dyDescent="0.25">
      <c r="A89" s="18" t="s">
        <v>41</v>
      </c>
      <c r="B89" s="11">
        <v>113617</v>
      </c>
      <c r="C89" s="11">
        <v>0</v>
      </c>
      <c r="D89" s="11">
        <v>113617</v>
      </c>
      <c r="E89" s="11">
        <f t="shared" si="17"/>
        <v>0</v>
      </c>
    </row>
    <row r="90" spans="1:5" ht="15.75" x14ac:dyDescent="0.25">
      <c r="A90" s="18" t="s">
        <v>42</v>
      </c>
      <c r="B90" s="11">
        <v>288400</v>
      </c>
      <c r="C90" s="11">
        <v>0</v>
      </c>
      <c r="D90" s="11">
        <v>288400</v>
      </c>
      <c r="E90" s="11">
        <f t="shared" si="17"/>
        <v>0</v>
      </c>
    </row>
    <row r="91" spans="1:5" ht="21" customHeight="1" x14ac:dyDescent="0.25">
      <c r="A91" s="18" t="s">
        <v>43</v>
      </c>
      <c r="B91" s="11">
        <v>35250</v>
      </c>
      <c r="C91" s="11">
        <v>0</v>
      </c>
      <c r="D91" s="11">
        <v>35250</v>
      </c>
      <c r="E91" s="11">
        <f t="shared" si="17"/>
        <v>0</v>
      </c>
    </row>
    <row r="92" spans="1:5" ht="15.75" x14ac:dyDescent="0.25">
      <c r="A92" s="18" t="s">
        <v>44</v>
      </c>
      <c r="B92" s="11">
        <v>495600</v>
      </c>
      <c r="C92" s="11">
        <v>0</v>
      </c>
      <c r="D92" s="11">
        <v>495600</v>
      </c>
      <c r="E92" s="11">
        <f t="shared" si="17"/>
        <v>0</v>
      </c>
    </row>
    <row r="93" spans="1:5" ht="21.75" customHeight="1" x14ac:dyDescent="0.25">
      <c r="A93" s="18" t="s">
        <v>47</v>
      </c>
      <c r="B93" s="11">
        <v>164000</v>
      </c>
      <c r="C93" s="11">
        <v>0</v>
      </c>
      <c r="D93" s="11">
        <v>164000</v>
      </c>
      <c r="E93" s="11">
        <f t="shared" si="17"/>
        <v>0</v>
      </c>
    </row>
    <row r="94" spans="1:5" ht="15.75" x14ac:dyDescent="0.25">
      <c r="A94" s="18" t="s">
        <v>150</v>
      </c>
      <c r="B94" s="11">
        <v>234000</v>
      </c>
      <c r="C94" s="11">
        <v>0</v>
      </c>
      <c r="D94" s="24">
        <v>78000</v>
      </c>
      <c r="E94" s="11">
        <f t="shared" si="17"/>
        <v>156000</v>
      </c>
    </row>
    <row r="95" spans="1:5" ht="15.75" x14ac:dyDescent="0.25">
      <c r="A95" s="18" t="s">
        <v>45</v>
      </c>
      <c r="B95" s="11">
        <v>126800</v>
      </c>
      <c r="C95" s="11">
        <v>0</v>
      </c>
      <c r="D95" s="11">
        <v>126800</v>
      </c>
      <c r="E95" s="11">
        <f t="shared" si="17"/>
        <v>0</v>
      </c>
    </row>
    <row r="96" spans="1:5" ht="15.75" x14ac:dyDescent="0.25">
      <c r="A96" s="18" t="s">
        <v>46</v>
      </c>
      <c r="B96" s="11">
        <v>157000</v>
      </c>
      <c r="C96" s="11">
        <v>0</v>
      </c>
      <c r="D96" s="11">
        <v>157000</v>
      </c>
      <c r="E96" s="11">
        <f t="shared" si="17"/>
        <v>0</v>
      </c>
    </row>
    <row r="97" spans="1:5" ht="15" customHeight="1" x14ac:dyDescent="0.25">
      <c r="A97" s="12" t="s">
        <v>58</v>
      </c>
      <c r="B97" s="13">
        <f>SUM(B98:B100)</f>
        <v>12827700</v>
      </c>
      <c r="C97" s="13">
        <f t="shared" ref="C97:D97" si="18">SUM(C98:C100)</f>
        <v>12770000</v>
      </c>
      <c r="D97" s="13">
        <f t="shared" si="18"/>
        <v>10905700</v>
      </c>
      <c r="E97" s="13">
        <f>B97+C97-D97</f>
        <v>14692000</v>
      </c>
    </row>
    <row r="98" spans="1:5" ht="16.5" customHeight="1" x14ac:dyDescent="0.25">
      <c r="A98" s="18" t="s">
        <v>122</v>
      </c>
      <c r="B98" s="11">
        <v>12683000</v>
      </c>
      <c r="C98" s="11">
        <v>0</v>
      </c>
      <c r="D98" s="11">
        <v>8961000</v>
      </c>
      <c r="E98" s="11">
        <f t="shared" si="17"/>
        <v>3722000</v>
      </c>
    </row>
    <row r="99" spans="1:5" ht="16.5" customHeight="1" x14ac:dyDescent="0.25">
      <c r="A99" s="18" t="s">
        <v>173</v>
      </c>
      <c r="B99" s="11"/>
      <c r="C99" s="11">
        <v>12770000</v>
      </c>
      <c r="D99" s="11">
        <v>1800000</v>
      </c>
      <c r="E99" s="11">
        <f t="shared" si="17"/>
        <v>10970000</v>
      </c>
    </row>
    <row r="100" spans="1:5" ht="15.75" x14ac:dyDescent="0.25">
      <c r="A100" s="18" t="s">
        <v>48</v>
      </c>
      <c r="B100" s="11">
        <v>144700</v>
      </c>
      <c r="C100" s="11">
        <v>0</v>
      </c>
      <c r="D100" s="11">
        <v>144700</v>
      </c>
      <c r="E100" s="11">
        <f t="shared" si="17"/>
        <v>0</v>
      </c>
    </row>
    <row r="101" spans="1:5" ht="15.75" customHeight="1" x14ac:dyDescent="0.25">
      <c r="A101" s="12" t="s">
        <v>59</v>
      </c>
      <c r="B101" s="13">
        <f>SUM(B102:B113)</f>
        <v>46882871</v>
      </c>
      <c r="C101" s="13">
        <f t="shared" ref="C101:D101" si="19">SUM(C102:C113)</f>
        <v>19524000</v>
      </c>
      <c r="D101" s="13">
        <f t="shared" si="19"/>
        <v>30172579</v>
      </c>
      <c r="E101" s="13">
        <f>B101+C101-D101</f>
        <v>36234292</v>
      </c>
    </row>
    <row r="102" spans="1:5" ht="21.75" customHeight="1" x14ac:dyDescent="0.25">
      <c r="A102" s="18" t="s">
        <v>59</v>
      </c>
      <c r="B102" s="11">
        <v>38380368</v>
      </c>
      <c r="C102" s="24">
        <v>19524000</v>
      </c>
      <c r="D102" s="24">
        <v>28345000</v>
      </c>
      <c r="E102" s="11">
        <f t="shared" si="17"/>
        <v>29559368</v>
      </c>
    </row>
    <row r="103" spans="1:5" ht="15.75" x14ac:dyDescent="0.25">
      <c r="A103" s="18" t="s">
        <v>49</v>
      </c>
      <c r="B103" s="11">
        <v>80413</v>
      </c>
      <c r="C103" s="11">
        <v>0</v>
      </c>
      <c r="D103" s="11">
        <v>80413</v>
      </c>
      <c r="E103" s="11">
        <f t="shared" si="17"/>
        <v>0</v>
      </c>
    </row>
    <row r="104" spans="1:5" ht="15.75" x14ac:dyDescent="0.25">
      <c r="A104" s="18" t="s">
        <v>50</v>
      </c>
      <c r="B104" s="11">
        <v>95500</v>
      </c>
      <c r="C104" s="11">
        <v>0</v>
      </c>
      <c r="D104" s="11">
        <v>95500</v>
      </c>
      <c r="E104" s="11">
        <f t="shared" si="17"/>
        <v>0</v>
      </c>
    </row>
    <row r="105" spans="1:5" ht="15.75" x14ac:dyDescent="0.25">
      <c r="A105" s="18" t="s">
        <v>51</v>
      </c>
      <c r="B105" s="11">
        <v>143533</v>
      </c>
      <c r="C105" s="11">
        <v>0</v>
      </c>
      <c r="D105" s="11">
        <v>143533</v>
      </c>
      <c r="E105" s="11">
        <f t="shared" si="17"/>
        <v>0</v>
      </c>
    </row>
    <row r="106" spans="1:5" ht="15.75" x14ac:dyDescent="0.25">
      <c r="A106" s="18" t="s">
        <v>52</v>
      </c>
      <c r="B106" s="11">
        <v>1071936</v>
      </c>
      <c r="C106" s="11">
        <v>0</v>
      </c>
      <c r="D106" s="24">
        <v>0</v>
      </c>
      <c r="E106" s="11">
        <f t="shared" si="17"/>
        <v>1071936</v>
      </c>
    </row>
    <row r="107" spans="1:5" ht="15.75" x14ac:dyDescent="0.25">
      <c r="A107" s="18" t="s">
        <v>151</v>
      </c>
      <c r="B107" s="11">
        <v>2264000</v>
      </c>
      <c r="C107" s="11">
        <v>0</v>
      </c>
      <c r="D107" s="24">
        <v>755000</v>
      </c>
      <c r="E107" s="11">
        <f t="shared" si="17"/>
        <v>1509000</v>
      </c>
    </row>
    <row r="108" spans="1:5" ht="15.75" x14ac:dyDescent="0.25">
      <c r="A108" s="18" t="s">
        <v>53</v>
      </c>
      <c r="B108" s="11">
        <v>177757</v>
      </c>
      <c r="C108" s="11">
        <v>0</v>
      </c>
      <c r="D108" s="11">
        <v>177757</v>
      </c>
      <c r="E108" s="11">
        <f t="shared" si="17"/>
        <v>0</v>
      </c>
    </row>
    <row r="109" spans="1:5" ht="15.75" x14ac:dyDescent="0.25">
      <c r="A109" s="18" t="s">
        <v>54</v>
      </c>
      <c r="B109" s="11">
        <v>2671622</v>
      </c>
      <c r="C109" s="11">
        <v>0</v>
      </c>
      <c r="D109" s="24">
        <v>0</v>
      </c>
      <c r="E109" s="11">
        <f t="shared" si="17"/>
        <v>2671622</v>
      </c>
    </row>
    <row r="110" spans="1:5" ht="15.75" x14ac:dyDescent="0.25">
      <c r="A110" s="18" t="s">
        <v>55</v>
      </c>
      <c r="B110" s="11">
        <v>242738</v>
      </c>
      <c r="C110" s="11">
        <v>0</v>
      </c>
      <c r="D110" s="11">
        <v>242738</v>
      </c>
      <c r="E110" s="11">
        <f t="shared" si="17"/>
        <v>0</v>
      </c>
    </row>
    <row r="111" spans="1:5" ht="15.75" x14ac:dyDescent="0.25">
      <c r="A111" s="18" t="s">
        <v>56</v>
      </c>
      <c r="B111" s="11">
        <v>1444304</v>
      </c>
      <c r="C111" s="11">
        <v>0</v>
      </c>
      <c r="D111" s="11">
        <v>265638</v>
      </c>
      <c r="E111" s="11">
        <f t="shared" si="17"/>
        <v>1178666</v>
      </c>
    </row>
    <row r="112" spans="1:5" ht="15.75" x14ac:dyDescent="0.25">
      <c r="A112" s="18" t="s">
        <v>123</v>
      </c>
      <c r="B112" s="11">
        <v>133000</v>
      </c>
      <c r="C112" s="11">
        <v>0</v>
      </c>
      <c r="D112" s="24">
        <v>67000</v>
      </c>
      <c r="E112" s="11">
        <f t="shared" si="17"/>
        <v>66000</v>
      </c>
    </row>
    <row r="113" spans="1:5" ht="15.75" x14ac:dyDescent="0.25">
      <c r="A113" s="18" t="s">
        <v>57</v>
      </c>
      <c r="B113" s="11">
        <v>177700</v>
      </c>
      <c r="C113" s="11">
        <v>0</v>
      </c>
      <c r="D113" s="24">
        <v>0</v>
      </c>
      <c r="E113" s="11">
        <f t="shared" si="17"/>
        <v>177700</v>
      </c>
    </row>
    <row r="114" spans="1:5" ht="36" customHeight="1" x14ac:dyDescent="0.25">
      <c r="A114" s="12" t="s">
        <v>152</v>
      </c>
      <c r="B114" s="13">
        <v>11335000</v>
      </c>
      <c r="C114" s="15">
        <v>0</v>
      </c>
      <c r="D114" s="13">
        <v>4636000</v>
      </c>
      <c r="E114" s="13">
        <f>B114+C114-D114</f>
        <v>6699000</v>
      </c>
    </row>
    <row r="115" spans="1:5" ht="32.25" customHeight="1" x14ac:dyDescent="0.25">
      <c r="A115" s="12" t="s">
        <v>64</v>
      </c>
      <c r="B115" s="15">
        <f>SUM(B116:B123)</f>
        <v>102758693.16</v>
      </c>
      <c r="C115" s="15">
        <f t="shared" ref="C115:D115" si="20">SUM(C116:C123)</f>
        <v>9135000</v>
      </c>
      <c r="D115" s="15">
        <f t="shared" si="20"/>
        <v>39740000</v>
      </c>
      <c r="E115" s="13">
        <f>B115+C115-D115</f>
        <v>72153693.159999996</v>
      </c>
    </row>
    <row r="116" spans="1:5" ht="23.25" customHeight="1" x14ac:dyDescent="0.25">
      <c r="A116" s="18" t="s">
        <v>64</v>
      </c>
      <c r="B116" s="11">
        <v>94255300</v>
      </c>
      <c r="C116" s="11">
        <v>0</v>
      </c>
      <c r="D116" s="11">
        <v>27065000</v>
      </c>
      <c r="E116" s="11">
        <f t="shared" si="17"/>
        <v>67190300</v>
      </c>
    </row>
    <row r="117" spans="1:5" ht="31.5" x14ac:dyDescent="0.25">
      <c r="A117" s="18" t="s">
        <v>65</v>
      </c>
      <c r="B117" s="11">
        <v>555000</v>
      </c>
      <c r="C117" s="11">
        <v>0</v>
      </c>
      <c r="D117" s="11">
        <v>555000</v>
      </c>
      <c r="E117" s="11">
        <f t="shared" si="17"/>
        <v>0</v>
      </c>
    </row>
    <row r="118" spans="1:5" ht="15.75" x14ac:dyDescent="0.25">
      <c r="A118" s="18" t="s">
        <v>124</v>
      </c>
      <c r="B118" s="11">
        <v>108000</v>
      </c>
      <c r="C118" s="11">
        <v>0</v>
      </c>
      <c r="D118" s="11">
        <v>54000</v>
      </c>
      <c r="E118" s="11">
        <f t="shared" si="17"/>
        <v>54000</v>
      </c>
    </row>
    <row r="119" spans="1:5" ht="15.75" x14ac:dyDescent="0.25">
      <c r="A119" s="18" t="s">
        <v>125</v>
      </c>
      <c r="B119" s="11">
        <v>2564298.16</v>
      </c>
      <c r="C119" s="11">
        <v>0</v>
      </c>
      <c r="D119" s="11">
        <v>215000</v>
      </c>
      <c r="E119" s="11">
        <f t="shared" si="17"/>
        <v>2349298.16</v>
      </c>
    </row>
    <row r="120" spans="1:5" ht="16.5" customHeight="1" x14ac:dyDescent="0.25">
      <c r="A120" s="18" t="s">
        <v>174</v>
      </c>
      <c r="B120" s="11">
        <v>0</v>
      </c>
      <c r="C120" s="11">
        <v>9135000</v>
      </c>
      <c r="D120" s="11">
        <v>9135000</v>
      </c>
      <c r="E120" s="11">
        <f t="shared" si="17"/>
        <v>0</v>
      </c>
    </row>
    <row r="121" spans="1:5" ht="15.75" x14ac:dyDescent="0.25">
      <c r="A121" s="18" t="s">
        <v>66</v>
      </c>
      <c r="B121" s="11">
        <v>1160000</v>
      </c>
      <c r="C121" s="11">
        <v>0</v>
      </c>
      <c r="D121" s="11">
        <v>670000</v>
      </c>
      <c r="E121" s="11">
        <f t="shared" si="17"/>
        <v>490000</v>
      </c>
    </row>
    <row r="122" spans="1:5" ht="15.75" x14ac:dyDescent="0.25">
      <c r="A122" s="18" t="s">
        <v>67</v>
      </c>
      <c r="B122" s="11">
        <v>1046595</v>
      </c>
      <c r="C122" s="11">
        <v>0</v>
      </c>
      <c r="D122" s="11">
        <v>0</v>
      </c>
      <c r="E122" s="11">
        <f t="shared" si="17"/>
        <v>1046595</v>
      </c>
    </row>
    <row r="123" spans="1:5" ht="15.75" x14ac:dyDescent="0.25">
      <c r="A123" s="18" t="s">
        <v>126</v>
      </c>
      <c r="B123" s="11">
        <v>3069500</v>
      </c>
      <c r="C123" s="11">
        <v>0</v>
      </c>
      <c r="D123" s="11">
        <v>2046000</v>
      </c>
      <c r="E123" s="11">
        <f t="shared" si="17"/>
        <v>1023500</v>
      </c>
    </row>
    <row r="124" spans="1:5" ht="34.5" customHeight="1" x14ac:dyDescent="0.25">
      <c r="A124" s="12" t="s">
        <v>68</v>
      </c>
      <c r="B124" s="13">
        <f>SUM(B125:B131)</f>
        <v>53551300</v>
      </c>
      <c r="C124" s="13">
        <f t="shared" ref="C124:D124" si="21">SUM(C125:C131)</f>
        <v>0</v>
      </c>
      <c r="D124" s="13">
        <f t="shared" si="21"/>
        <v>10510000</v>
      </c>
      <c r="E124" s="13">
        <f>B124+C124-D124</f>
        <v>43041300</v>
      </c>
    </row>
    <row r="125" spans="1:5" ht="22.5" customHeight="1" x14ac:dyDescent="0.25">
      <c r="A125" s="18" t="s">
        <v>68</v>
      </c>
      <c r="B125" s="11">
        <v>48833000</v>
      </c>
      <c r="C125" s="11">
        <v>0</v>
      </c>
      <c r="D125" s="24">
        <v>8416700</v>
      </c>
      <c r="E125" s="11">
        <f t="shared" si="17"/>
        <v>40416300</v>
      </c>
    </row>
    <row r="126" spans="1:5" ht="15.75" x14ac:dyDescent="0.25">
      <c r="A126" s="18" t="s">
        <v>69</v>
      </c>
      <c r="B126" s="11">
        <v>4033000</v>
      </c>
      <c r="C126" s="11">
        <v>0</v>
      </c>
      <c r="D126" s="24">
        <v>1667000</v>
      </c>
      <c r="E126" s="11">
        <f>B126+C126-D126</f>
        <v>2366000</v>
      </c>
    </row>
    <row r="127" spans="1:5" ht="15.75" x14ac:dyDescent="0.25">
      <c r="A127" s="18" t="s">
        <v>127</v>
      </c>
      <c r="B127" s="11">
        <v>98500</v>
      </c>
      <c r="C127" s="11">
        <v>0</v>
      </c>
      <c r="D127" s="24">
        <v>49500</v>
      </c>
      <c r="E127" s="11">
        <f t="shared" si="17"/>
        <v>49000</v>
      </c>
    </row>
    <row r="128" spans="1:5" ht="15.75" x14ac:dyDescent="0.25">
      <c r="A128" s="18" t="s">
        <v>70</v>
      </c>
      <c r="B128" s="11">
        <v>167800</v>
      </c>
      <c r="C128" s="11">
        <v>0</v>
      </c>
      <c r="D128" s="11">
        <v>167800</v>
      </c>
      <c r="E128" s="11">
        <f t="shared" si="17"/>
        <v>0</v>
      </c>
    </row>
    <row r="129" spans="1:5" ht="15.75" x14ac:dyDescent="0.25">
      <c r="A129" s="18" t="s">
        <v>128</v>
      </c>
      <c r="B129" s="11">
        <v>60000</v>
      </c>
      <c r="C129" s="11">
        <v>0</v>
      </c>
      <c r="D129" s="24">
        <v>30000</v>
      </c>
      <c r="E129" s="11">
        <f t="shared" si="17"/>
        <v>30000</v>
      </c>
    </row>
    <row r="130" spans="1:5" ht="19.5" customHeight="1" x14ac:dyDescent="0.25">
      <c r="A130" s="18" t="s">
        <v>129</v>
      </c>
      <c r="B130" s="11">
        <v>262000</v>
      </c>
      <c r="C130" s="11">
        <v>0</v>
      </c>
      <c r="D130" s="24">
        <v>131000</v>
      </c>
      <c r="E130" s="11">
        <f t="shared" si="17"/>
        <v>131000</v>
      </c>
    </row>
    <row r="131" spans="1:5" ht="15.75" x14ac:dyDescent="0.25">
      <c r="A131" s="18" t="s">
        <v>130</v>
      </c>
      <c r="B131" s="11">
        <v>97000</v>
      </c>
      <c r="C131" s="11">
        <v>0</v>
      </c>
      <c r="D131" s="24">
        <v>48000</v>
      </c>
      <c r="E131" s="11">
        <f t="shared" si="17"/>
        <v>49000</v>
      </c>
    </row>
    <row r="132" spans="1:5" ht="18" customHeight="1" x14ac:dyDescent="0.25">
      <c r="A132" s="12" t="s">
        <v>10</v>
      </c>
      <c r="B132" s="13">
        <f>SUM(B133:B136)</f>
        <v>9727100</v>
      </c>
      <c r="C132" s="13">
        <f>SUM(C133:C137)</f>
        <v>9652700</v>
      </c>
      <c r="D132" s="13">
        <f>SUM(D133:D137)</f>
        <v>6667000</v>
      </c>
      <c r="E132" s="13">
        <f>B132+C132-D132</f>
        <v>12712800</v>
      </c>
    </row>
    <row r="133" spans="1:5" ht="20.25" customHeight="1" x14ac:dyDescent="0.25">
      <c r="A133" s="18" t="s">
        <v>10</v>
      </c>
      <c r="B133" s="11">
        <v>8606000</v>
      </c>
      <c r="C133" s="11">
        <v>8557000</v>
      </c>
      <c r="D133" s="11">
        <v>5605000</v>
      </c>
      <c r="E133" s="11">
        <f>B133+C133-D133</f>
        <v>11558000</v>
      </c>
    </row>
    <row r="134" spans="1:5" ht="18" customHeight="1" x14ac:dyDescent="0.25">
      <c r="A134" s="18" t="s">
        <v>175</v>
      </c>
      <c r="B134" s="11">
        <v>0</v>
      </c>
      <c r="C134" s="11">
        <v>857700</v>
      </c>
      <c r="D134" s="11">
        <v>0</v>
      </c>
      <c r="E134" s="11">
        <f>B134+C134-D134</f>
        <v>857700</v>
      </c>
    </row>
    <row r="135" spans="1:5" ht="15.75" customHeight="1" x14ac:dyDescent="0.25">
      <c r="A135" s="18" t="s">
        <v>176</v>
      </c>
      <c r="B135" s="11">
        <v>971100</v>
      </c>
      <c r="C135" s="11">
        <v>0</v>
      </c>
      <c r="D135" s="11">
        <v>862000</v>
      </c>
      <c r="E135" s="11">
        <f t="shared" ref="E135:E137" si="22">B135+C135-D135</f>
        <v>109100</v>
      </c>
    </row>
    <row r="136" spans="1:5" ht="15.75" x14ac:dyDescent="0.25">
      <c r="A136" s="18" t="s">
        <v>71</v>
      </c>
      <c r="B136" s="11">
        <v>150000</v>
      </c>
      <c r="C136" s="11">
        <v>0</v>
      </c>
      <c r="D136" s="11">
        <v>150000</v>
      </c>
      <c r="E136" s="11">
        <f t="shared" si="22"/>
        <v>0</v>
      </c>
    </row>
    <row r="137" spans="1:5" ht="15.75" x14ac:dyDescent="0.25">
      <c r="A137" s="18" t="s">
        <v>177</v>
      </c>
      <c r="B137" s="11">
        <v>0</v>
      </c>
      <c r="C137" s="11">
        <v>238000</v>
      </c>
      <c r="D137" s="11">
        <v>50000</v>
      </c>
      <c r="E137" s="11">
        <f t="shared" si="22"/>
        <v>188000</v>
      </c>
    </row>
    <row r="138" spans="1:5" ht="18.75" customHeight="1" x14ac:dyDescent="0.25">
      <c r="A138" s="17" t="s">
        <v>73</v>
      </c>
      <c r="B138" s="15">
        <v>21045200</v>
      </c>
      <c r="C138" s="15">
        <v>0</v>
      </c>
      <c r="D138" s="13">
        <v>1536400</v>
      </c>
      <c r="E138" s="15">
        <f>B138+C138-D138</f>
        <v>19508800</v>
      </c>
    </row>
    <row r="139" spans="1:5" ht="19.5" customHeight="1" x14ac:dyDescent="0.25">
      <c r="A139" s="12" t="s">
        <v>72</v>
      </c>
      <c r="B139" s="13">
        <f>SUM(B140:B142)</f>
        <v>115703774.02</v>
      </c>
      <c r="C139" s="13">
        <f t="shared" ref="C139:D139" si="23">SUM(C140:C142)</f>
        <v>0</v>
      </c>
      <c r="D139" s="13">
        <f t="shared" si="23"/>
        <v>37533900</v>
      </c>
      <c r="E139" s="13">
        <f>B139+C139-D139</f>
        <v>78169874.019999996</v>
      </c>
    </row>
    <row r="140" spans="1:5" ht="21" customHeight="1" x14ac:dyDescent="0.25">
      <c r="A140" s="18" t="s">
        <v>72</v>
      </c>
      <c r="B140" s="11">
        <v>70647000</v>
      </c>
      <c r="C140" s="11">
        <v>0</v>
      </c>
      <c r="D140" s="11">
        <v>37447400</v>
      </c>
      <c r="E140" s="11">
        <f t="shared" ref="E140:E189" si="24">B140+C140-D140</f>
        <v>33199600</v>
      </c>
    </row>
    <row r="141" spans="1:5" ht="15.75" x14ac:dyDescent="0.25">
      <c r="A141" s="18" t="s">
        <v>74</v>
      </c>
      <c r="B141" s="11">
        <v>44797774.019999996</v>
      </c>
      <c r="C141" s="11">
        <v>0</v>
      </c>
      <c r="D141" s="11">
        <v>0</v>
      </c>
      <c r="E141" s="11">
        <f t="shared" si="24"/>
        <v>44797774.019999996</v>
      </c>
    </row>
    <row r="142" spans="1:5" ht="15.75" x14ac:dyDescent="0.25">
      <c r="A142" s="18" t="s">
        <v>153</v>
      </c>
      <c r="B142" s="11">
        <v>259000</v>
      </c>
      <c r="C142" s="11">
        <v>0</v>
      </c>
      <c r="D142" s="11">
        <v>86500</v>
      </c>
      <c r="E142" s="11">
        <f t="shared" si="24"/>
        <v>172500</v>
      </c>
    </row>
    <row r="143" spans="1:5" ht="18.75" customHeight="1" x14ac:dyDescent="0.25">
      <c r="A143" s="12" t="s">
        <v>75</v>
      </c>
      <c r="B143" s="13">
        <f>SUM(B144:B149)</f>
        <v>86490726</v>
      </c>
      <c r="C143" s="13">
        <f t="shared" ref="C143:D143" si="25">SUM(C144:C149)</f>
        <v>0</v>
      </c>
      <c r="D143" s="13">
        <f t="shared" si="25"/>
        <v>5217996</v>
      </c>
      <c r="E143" s="13">
        <f>B143+C143-D143</f>
        <v>81272730</v>
      </c>
    </row>
    <row r="144" spans="1:5" ht="16.5" customHeight="1" x14ac:dyDescent="0.25">
      <c r="A144" s="18" t="s">
        <v>75</v>
      </c>
      <c r="B144" s="11">
        <v>85715086</v>
      </c>
      <c r="C144" s="11">
        <v>0</v>
      </c>
      <c r="D144" s="11">
        <v>4584666</v>
      </c>
      <c r="E144" s="11">
        <f t="shared" si="24"/>
        <v>81130420</v>
      </c>
    </row>
    <row r="145" spans="1:5" ht="15.75" x14ac:dyDescent="0.25">
      <c r="A145" s="18" t="s">
        <v>77</v>
      </c>
      <c r="B145" s="11">
        <v>55000</v>
      </c>
      <c r="C145" s="11">
        <v>0</v>
      </c>
      <c r="D145" s="11">
        <v>55000</v>
      </c>
      <c r="E145" s="11">
        <f t="shared" si="24"/>
        <v>0</v>
      </c>
    </row>
    <row r="146" spans="1:5" ht="15.75" x14ac:dyDescent="0.25">
      <c r="A146" s="18" t="s">
        <v>78</v>
      </c>
      <c r="B146" s="11">
        <v>17000</v>
      </c>
      <c r="C146" s="11">
        <v>0</v>
      </c>
      <c r="D146" s="11">
        <v>17000</v>
      </c>
      <c r="E146" s="11">
        <f t="shared" si="24"/>
        <v>0</v>
      </c>
    </row>
    <row r="147" spans="1:5" ht="15.75" x14ac:dyDescent="0.25">
      <c r="A147" s="18" t="s">
        <v>131</v>
      </c>
      <c r="B147" s="11">
        <v>146000</v>
      </c>
      <c r="C147" s="11">
        <v>0</v>
      </c>
      <c r="D147" s="11">
        <v>73000</v>
      </c>
      <c r="E147" s="11">
        <f t="shared" si="24"/>
        <v>73000</v>
      </c>
    </row>
    <row r="148" spans="1:5" ht="15.75" x14ac:dyDescent="0.25">
      <c r="A148" s="18" t="s">
        <v>79</v>
      </c>
      <c r="B148" s="11">
        <v>60000</v>
      </c>
      <c r="C148" s="11">
        <v>0</v>
      </c>
      <c r="D148" s="11">
        <v>60000</v>
      </c>
      <c r="E148" s="11">
        <f t="shared" si="24"/>
        <v>0</v>
      </c>
    </row>
    <row r="149" spans="1:5" ht="15.75" x14ac:dyDescent="0.25">
      <c r="A149" s="18" t="s">
        <v>76</v>
      </c>
      <c r="B149" s="11">
        <v>497640</v>
      </c>
      <c r="C149" s="11">
        <v>0</v>
      </c>
      <c r="D149" s="11">
        <v>428330</v>
      </c>
      <c r="E149" s="11">
        <f t="shared" si="24"/>
        <v>69310</v>
      </c>
    </row>
    <row r="150" spans="1:5" ht="17.25" customHeight="1" x14ac:dyDescent="0.25">
      <c r="A150" s="12" t="s">
        <v>154</v>
      </c>
      <c r="B150" s="13">
        <v>13848000</v>
      </c>
      <c r="C150" s="13">
        <v>21711000</v>
      </c>
      <c r="D150" s="13">
        <v>22211000</v>
      </c>
      <c r="E150" s="13">
        <f>B150+C150-D150</f>
        <v>13348000</v>
      </c>
    </row>
    <row r="151" spans="1:5" ht="30" customHeight="1" x14ac:dyDescent="0.25">
      <c r="A151" s="12" t="s">
        <v>95</v>
      </c>
      <c r="B151" s="13">
        <v>10095000</v>
      </c>
      <c r="C151" s="13">
        <v>0</v>
      </c>
      <c r="D151" s="13">
        <v>8690000</v>
      </c>
      <c r="E151" s="13">
        <f>B151+C151-D151</f>
        <v>1405000</v>
      </c>
    </row>
    <row r="152" spans="1:5" ht="15.75" x14ac:dyDescent="0.25">
      <c r="A152" s="12" t="s">
        <v>11</v>
      </c>
      <c r="B152" s="13">
        <f>B153+B154+B155</f>
        <v>28061191.039999999</v>
      </c>
      <c r="C152" s="13">
        <f t="shared" ref="C152:D152" si="26">C153+C154+C155</f>
        <v>0</v>
      </c>
      <c r="D152" s="13">
        <f t="shared" si="26"/>
        <v>23839975.039999999</v>
      </c>
      <c r="E152" s="13">
        <f>B152+C152-D152</f>
        <v>4221216</v>
      </c>
    </row>
    <row r="153" spans="1:5" ht="15.75" x14ac:dyDescent="0.25">
      <c r="A153" s="18" t="s">
        <v>11</v>
      </c>
      <c r="B153" s="11">
        <v>16786962</v>
      </c>
      <c r="C153" s="24">
        <v>0</v>
      </c>
      <c r="D153" s="11">
        <v>16786962</v>
      </c>
      <c r="E153" s="11">
        <f t="shared" si="24"/>
        <v>0</v>
      </c>
    </row>
    <row r="154" spans="1:5" ht="32.25" customHeight="1" x14ac:dyDescent="0.25">
      <c r="A154" s="18" t="s">
        <v>80</v>
      </c>
      <c r="B154" s="11">
        <v>10554416</v>
      </c>
      <c r="C154" s="11">
        <v>0</v>
      </c>
      <c r="D154" s="11">
        <v>6333200</v>
      </c>
      <c r="E154" s="24">
        <f>B154+C154-D154</f>
        <v>4221216</v>
      </c>
    </row>
    <row r="155" spans="1:5" ht="15.75" x14ac:dyDescent="0.25">
      <c r="A155" s="18" t="s">
        <v>81</v>
      </c>
      <c r="B155" s="11">
        <v>719813.04</v>
      </c>
      <c r="C155" s="11">
        <v>0</v>
      </c>
      <c r="D155" s="11">
        <v>719813.04</v>
      </c>
      <c r="E155" s="11">
        <f t="shared" si="24"/>
        <v>0</v>
      </c>
    </row>
    <row r="156" spans="1:5" ht="30" customHeight="1" x14ac:dyDescent="0.25">
      <c r="A156" s="12" t="s">
        <v>96</v>
      </c>
      <c r="B156" s="13">
        <f>SUM(B157:B161)</f>
        <v>13185600</v>
      </c>
      <c r="C156" s="13">
        <f t="shared" ref="C156:D156" si="27">SUM(C157:C161)</f>
        <v>10739000</v>
      </c>
      <c r="D156" s="13">
        <f t="shared" si="27"/>
        <v>4936400</v>
      </c>
      <c r="E156" s="13">
        <f>B156+C156-D156</f>
        <v>18988200</v>
      </c>
    </row>
    <row r="157" spans="1:5" ht="17.25" customHeight="1" x14ac:dyDescent="0.25">
      <c r="A157" s="18" t="s">
        <v>96</v>
      </c>
      <c r="B157" s="11">
        <v>12138000</v>
      </c>
      <c r="C157" s="11">
        <v>10739000</v>
      </c>
      <c r="D157" s="11">
        <v>4369000</v>
      </c>
      <c r="E157" s="11">
        <f t="shared" si="24"/>
        <v>18508000</v>
      </c>
    </row>
    <row r="158" spans="1:5" ht="17.25" customHeight="1" x14ac:dyDescent="0.25">
      <c r="A158" s="18" t="s">
        <v>155</v>
      </c>
      <c r="B158" s="11">
        <v>431000</v>
      </c>
      <c r="C158" s="11">
        <v>0</v>
      </c>
      <c r="D158" s="11">
        <v>55000</v>
      </c>
      <c r="E158" s="11">
        <f t="shared" si="24"/>
        <v>376000</v>
      </c>
    </row>
    <row r="159" spans="1:5" ht="15.75" x14ac:dyDescent="0.25">
      <c r="A159" s="18" t="s">
        <v>82</v>
      </c>
      <c r="B159" s="11">
        <v>233400</v>
      </c>
      <c r="C159" s="11">
        <v>0</v>
      </c>
      <c r="D159" s="11">
        <v>233400</v>
      </c>
      <c r="E159" s="11">
        <f t="shared" si="24"/>
        <v>0</v>
      </c>
    </row>
    <row r="160" spans="1:5" ht="15.75" x14ac:dyDescent="0.25">
      <c r="A160" s="18" t="s">
        <v>132</v>
      </c>
      <c r="B160" s="11">
        <v>112000</v>
      </c>
      <c r="C160" s="11">
        <v>0</v>
      </c>
      <c r="D160" s="11">
        <v>56000</v>
      </c>
      <c r="E160" s="11">
        <f t="shared" si="24"/>
        <v>56000</v>
      </c>
    </row>
    <row r="161" spans="1:5" ht="15.75" x14ac:dyDescent="0.25">
      <c r="A161" s="18" t="s">
        <v>83</v>
      </c>
      <c r="B161" s="11">
        <v>271200</v>
      </c>
      <c r="C161" s="11">
        <v>0</v>
      </c>
      <c r="D161" s="11">
        <v>223000</v>
      </c>
      <c r="E161" s="11">
        <f t="shared" si="24"/>
        <v>48200</v>
      </c>
    </row>
    <row r="162" spans="1:5" ht="32.25" customHeight="1" x14ac:dyDescent="0.25">
      <c r="A162" s="12" t="s">
        <v>12</v>
      </c>
      <c r="B162" s="13">
        <f>SUM(B163:B170)</f>
        <v>28205625.52</v>
      </c>
      <c r="C162" s="13">
        <f t="shared" ref="C162" si="28">SUM(C163:C170)</f>
        <v>24600000</v>
      </c>
      <c r="D162" s="13">
        <f>SUM(D163:D170)</f>
        <v>11110400</v>
      </c>
      <c r="E162" s="13">
        <f>B162+C162-D162</f>
        <v>41695225.519999996</v>
      </c>
    </row>
    <row r="163" spans="1:5" ht="19.5" customHeight="1" x14ac:dyDescent="0.25">
      <c r="A163" s="18" t="s">
        <v>12</v>
      </c>
      <c r="B163" s="11">
        <v>24109700</v>
      </c>
      <c r="C163" s="11">
        <v>23981000</v>
      </c>
      <c r="D163" s="11">
        <v>10458000</v>
      </c>
      <c r="E163" s="24">
        <f>B163+C163-D163</f>
        <v>37632700</v>
      </c>
    </row>
    <row r="164" spans="1:5" ht="15.75" x14ac:dyDescent="0.25">
      <c r="A164" s="18" t="s">
        <v>156</v>
      </c>
      <c r="B164" s="11">
        <v>522000</v>
      </c>
      <c r="C164" s="11">
        <v>0</v>
      </c>
      <c r="D164" s="11">
        <v>190000</v>
      </c>
      <c r="E164" s="11">
        <f t="shared" si="24"/>
        <v>332000</v>
      </c>
    </row>
    <row r="165" spans="1:5" ht="15.75" x14ac:dyDescent="0.25">
      <c r="A165" s="18" t="s">
        <v>133</v>
      </c>
      <c r="B165" s="11">
        <v>366500</v>
      </c>
      <c r="C165" s="11">
        <v>0</v>
      </c>
      <c r="D165" s="11">
        <v>67400</v>
      </c>
      <c r="E165" s="11">
        <f t="shared" si="24"/>
        <v>299100</v>
      </c>
    </row>
    <row r="166" spans="1:5" ht="15.75" x14ac:dyDescent="0.25">
      <c r="A166" s="18" t="s">
        <v>85</v>
      </c>
      <c r="B166" s="11">
        <v>966000</v>
      </c>
      <c r="C166" s="11">
        <v>0</v>
      </c>
      <c r="D166" s="11">
        <v>300000</v>
      </c>
      <c r="E166" s="11">
        <f t="shared" si="24"/>
        <v>666000</v>
      </c>
    </row>
    <row r="167" spans="1:5" ht="15.75" x14ac:dyDescent="0.25">
      <c r="A167" s="18" t="s">
        <v>134</v>
      </c>
      <c r="B167" s="11">
        <v>193000</v>
      </c>
      <c r="C167" s="11">
        <v>0</v>
      </c>
      <c r="D167" s="11">
        <v>0</v>
      </c>
      <c r="E167" s="11">
        <f t="shared" si="24"/>
        <v>193000</v>
      </c>
    </row>
    <row r="168" spans="1:5" ht="15.75" x14ac:dyDescent="0.25">
      <c r="A168" s="18" t="s">
        <v>86</v>
      </c>
      <c r="B168" s="11">
        <v>1024841.52</v>
      </c>
      <c r="C168" s="11">
        <v>0</v>
      </c>
      <c r="D168" s="11">
        <v>95000</v>
      </c>
      <c r="E168" s="11">
        <f t="shared" si="24"/>
        <v>929841.52</v>
      </c>
    </row>
    <row r="169" spans="1:5" ht="15.75" x14ac:dyDescent="0.25">
      <c r="A169" s="18" t="s">
        <v>178</v>
      </c>
      <c r="B169" s="11">
        <v>0</v>
      </c>
      <c r="C169" s="11">
        <v>619000</v>
      </c>
      <c r="D169" s="11">
        <v>0</v>
      </c>
      <c r="E169" s="11">
        <f t="shared" si="24"/>
        <v>619000</v>
      </c>
    </row>
    <row r="170" spans="1:5" ht="15.75" x14ac:dyDescent="0.25">
      <c r="A170" s="18" t="s">
        <v>84</v>
      </c>
      <c r="B170" s="11">
        <v>1023584</v>
      </c>
      <c r="C170" s="11">
        <v>0</v>
      </c>
      <c r="D170" s="11">
        <v>0</v>
      </c>
      <c r="E170" s="11">
        <f t="shared" si="24"/>
        <v>1023584</v>
      </c>
    </row>
    <row r="171" spans="1:5" ht="18" customHeight="1" x14ac:dyDescent="0.25">
      <c r="A171" s="12" t="s">
        <v>13</v>
      </c>
      <c r="B171" s="13">
        <f>SUM(B172:B177)</f>
        <v>38012733.329999998</v>
      </c>
      <c r="C171" s="13">
        <f>SUM(C172:C177)</f>
        <v>3803000</v>
      </c>
      <c r="D171" s="13">
        <f>SUM(D172:D177)</f>
        <v>580400</v>
      </c>
      <c r="E171" s="13">
        <f>B171+C171-D171</f>
        <v>41235333.329999998</v>
      </c>
    </row>
    <row r="172" spans="1:5" ht="19.5" customHeight="1" x14ac:dyDescent="0.25">
      <c r="A172" s="18" t="s">
        <v>13</v>
      </c>
      <c r="B172" s="11">
        <v>37702333.329999998</v>
      </c>
      <c r="C172" s="11">
        <v>0</v>
      </c>
      <c r="D172" s="11">
        <v>0</v>
      </c>
      <c r="E172" s="11">
        <f t="shared" si="24"/>
        <v>37702333.329999998</v>
      </c>
    </row>
    <row r="173" spans="1:5" ht="15.75" x14ac:dyDescent="0.25">
      <c r="A173" s="18" t="s">
        <v>89</v>
      </c>
      <c r="B173" s="11">
        <v>95400</v>
      </c>
      <c r="C173" s="11">
        <v>0</v>
      </c>
      <c r="D173" s="11">
        <v>95400</v>
      </c>
      <c r="E173" s="11">
        <f t="shared" si="24"/>
        <v>0</v>
      </c>
    </row>
    <row r="174" spans="1:5" ht="15.75" x14ac:dyDescent="0.25">
      <c r="A174" s="18" t="s">
        <v>179</v>
      </c>
      <c r="B174" s="11">
        <v>0</v>
      </c>
      <c r="C174" s="11">
        <v>323000</v>
      </c>
      <c r="D174" s="11">
        <v>0</v>
      </c>
      <c r="E174" s="11">
        <f t="shared" si="24"/>
        <v>323000</v>
      </c>
    </row>
    <row r="175" spans="1:5" ht="15.75" x14ac:dyDescent="0.25">
      <c r="A175" s="18" t="s">
        <v>87</v>
      </c>
      <c r="B175" s="11">
        <v>65000</v>
      </c>
      <c r="C175" s="11">
        <v>0</v>
      </c>
      <c r="D175" s="11">
        <v>65000</v>
      </c>
      <c r="E175" s="11">
        <f t="shared" si="24"/>
        <v>0</v>
      </c>
    </row>
    <row r="176" spans="1:5" ht="15.75" x14ac:dyDescent="0.25">
      <c r="A176" s="18" t="s">
        <v>180</v>
      </c>
      <c r="B176" s="11">
        <v>0</v>
      </c>
      <c r="C176" s="11">
        <v>1658000</v>
      </c>
      <c r="D176" s="11">
        <v>270000</v>
      </c>
      <c r="E176" s="11">
        <f t="shared" si="24"/>
        <v>1388000</v>
      </c>
    </row>
    <row r="177" spans="1:5" ht="15.75" x14ac:dyDescent="0.25">
      <c r="A177" s="18" t="s">
        <v>88</v>
      </c>
      <c r="B177" s="11">
        <v>150000</v>
      </c>
      <c r="C177" s="11">
        <v>1822000</v>
      </c>
      <c r="D177" s="11">
        <v>150000</v>
      </c>
      <c r="E177" s="11">
        <f t="shared" si="24"/>
        <v>1822000</v>
      </c>
    </row>
    <row r="178" spans="1:5" ht="15.75" x14ac:dyDescent="0.25">
      <c r="A178" s="12" t="s">
        <v>90</v>
      </c>
      <c r="B178" s="13">
        <f>SUM(B179:B183)</f>
        <v>29233100</v>
      </c>
      <c r="C178" s="13">
        <f>SUM(C179:C183)</f>
        <v>23368000</v>
      </c>
      <c r="D178" s="13">
        <f t="shared" ref="D178:E178" si="29">SUM(D179:D183)</f>
        <v>18300676</v>
      </c>
      <c r="E178" s="13">
        <f t="shared" si="29"/>
        <v>34300424</v>
      </c>
    </row>
    <row r="179" spans="1:5" ht="15.75" x14ac:dyDescent="0.25">
      <c r="A179" s="18" t="s">
        <v>90</v>
      </c>
      <c r="B179" s="11">
        <v>26926300</v>
      </c>
      <c r="C179" s="26">
        <v>10184000</v>
      </c>
      <c r="D179" s="26">
        <v>16692800</v>
      </c>
      <c r="E179" s="11">
        <f t="shared" si="24"/>
        <v>20417500</v>
      </c>
    </row>
    <row r="180" spans="1:5" ht="15.75" x14ac:dyDescent="0.25">
      <c r="A180" s="18" t="s">
        <v>181</v>
      </c>
      <c r="B180" s="11">
        <v>0</v>
      </c>
      <c r="C180" s="26">
        <v>11905000</v>
      </c>
      <c r="D180" s="11">
        <v>0</v>
      </c>
      <c r="E180" s="11">
        <f t="shared" si="24"/>
        <v>11905000</v>
      </c>
    </row>
    <row r="181" spans="1:5" ht="15.75" x14ac:dyDescent="0.25">
      <c r="A181" s="18" t="s">
        <v>157</v>
      </c>
      <c r="B181" s="11">
        <v>651000</v>
      </c>
      <c r="C181" s="11">
        <v>1279000</v>
      </c>
      <c r="D181" s="11">
        <v>607676</v>
      </c>
      <c r="E181" s="11">
        <f t="shared" si="24"/>
        <v>1322324</v>
      </c>
    </row>
    <row r="182" spans="1:5" ht="15.75" x14ac:dyDescent="0.25">
      <c r="A182" s="18" t="s">
        <v>135</v>
      </c>
      <c r="B182" s="11">
        <v>479800</v>
      </c>
      <c r="C182" s="11">
        <v>0</v>
      </c>
      <c r="D182" s="11">
        <v>240200</v>
      </c>
      <c r="E182" s="11">
        <f t="shared" si="24"/>
        <v>239600</v>
      </c>
    </row>
    <row r="183" spans="1:5" ht="15.75" x14ac:dyDescent="0.25">
      <c r="A183" s="18" t="s">
        <v>136</v>
      </c>
      <c r="B183" s="11">
        <v>1176000</v>
      </c>
      <c r="C183" s="11">
        <v>0</v>
      </c>
      <c r="D183" s="11">
        <v>760000</v>
      </c>
      <c r="E183" s="11">
        <f t="shared" si="24"/>
        <v>416000</v>
      </c>
    </row>
    <row r="184" spans="1:5" ht="30.75" customHeight="1" x14ac:dyDescent="0.25">
      <c r="A184" s="12" t="s">
        <v>93</v>
      </c>
      <c r="B184" s="13">
        <f>SUM(B185:B187)</f>
        <v>4613732</v>
      </c>
      <c r="C184" s="13">
        <f t="shared" ref="C184:D184" si="30">SUM(C185:C187)</f>
        <v>0</v>
      </c>
      <c r="D184" s="13">
        <f t="shared" si="30"/>
        <v>1277400</v>
      </c>
      <c r="E184" s="13">
        <f>B184+C184-D184</f>
        <v>3336332</v>
      </c>
    </row>
    <row r="185" spans="1:5" ht="31.5" x14ac:dyDescent="0.25">
      <c r="A185" s="18" t="s">
        <v>93</v>
      </c>
      <c r="B185" s="11">
        <v>2246000</v>
      </c>
      <c r="C185" s="11">
        <v>0</v>
      </c>
      <c r="D185" s="11">
        <v>755000</v>
      </c>
      <c r="E185" s="11">
        <f t="shared" si="24"/>
        <v>1491000</v>
      </c>
    </row>
    <row r="186" spans="1:5" ht="20.25" customHeight="1" x14ac:dyDescent="0.25">
      <c r="A186" s="18" t="s">
        <v>158</v>
      </c>
      <c r="B186" s="11">
        <v>2117332</v>
      </c>
      <c r="C186" s="11">
        <v>0</v>
      </c>
      <c r="D186" s="11">
        <v>272000</v>
      </c>
      <c r="E186" s="11">
        <f t="shared" si="24"/>
        <v>1845332</v>
      </c>
    </row>
    <row r="187" spans="1:5" ht="15.75" x14ac:dyDescent="0.25">
      <c r="A187" s="18" t="s">
        <v>94</v>
      </c>
      <c r="B187" s="11">
        <v>250400</v>
      </c>
      <c r="C187" s="11">
        <v>0</v>
      </c>
      <c r="D187" s="11">
        <v>250400</v>
      </c>
      <c r="E187" s="11">
        <f t="shared" si="24"/>
        <v>0</v>
      </c>
    </row>
    <row r="188" spans="1:5" ht="23.25" customHeight="1" x14ac:dyDescent="0.25">
      <c r="A188" s="12" t="s">
        <v>183</v>
      </c>
      <c r="B188" s="13">
        <f>B189</f>
        <v>0</v>
      </c>
      <c r="C188" s="13">
        <f t="shared" ref="C188:E188" si="31">C189</f>
        <v>3094000</v>
      </c>
      <c r="D188" s="13">
        <f t="shared" si="31"/>
        <v>0</v>
      </c>
      <c r="E188" s="13">
        <f t="shared" si="31"/>
        <v>3094000</v>
      </c>
    </row>
    <row r="189" spans="1:5" ht="15.75" x14ac:dyDescent="0.25">
      <c r="A189" s="22" t="s">
        <v>182</v>
      </c>
      <c r="B189" s="24">
        <v>0</v>
      </c>
      <c r="C189" s="24">
        <v>3094000</v>
      </c>
      <c r="D189" s="24">
        <v>0</v>
      </c>
      <c r="E189" s="11">
        <f t="shared" si="24"/>
        <v>3094000</v>
      </c>
    </row>
    <row r="190" spans="1:5" ht="15.75" x14ac:dyDescent="0.25">
      <c r="A190" s="12" t="s">
        <v>97</v>
      </c>
      <c r="B190" s="13">
        <f>B188+B184+B178+B171+B162+B156+B152+B151+B150+B143+B139+B138+B132+B124+B115+B114+B101+B97+B87+B84+B72+B66+B62+B57+B35+B32+B30+B29+B28+B21+B20+B17+B16+B15+B14+B13+B12+B11+B19+B18</f>
        <v>1680700361.0700002</v>
      </c>
      <c r="C190" s="13">
        <f t="shared" ref="C190:D190" si="32">C188+C184+C178+C171+C162+C156+C152+C151+C150+C143+C139+C138+C132+C124+C115+C114+C101+C97+C87+C84+C72+C66+C62+C57+C35+C32+C30+C29+C28+C21+C20+C17+C16+C15+C14+C13+C12+C11+C19+C18</f>
        <v>693812773.91999996</v>
      </c>
      <c r="D190" s="13">
        <f t="shared" si="32"/>
        <v>429367908.64999998</v>
      </c>
      <c r="E190" s="13">
        <f>E188+E184+E178+E171+E162+E156+E152+E151+E150+E143+E139+E138+E132+E124+E115+E114+E101+E97+E87+E84+E72+E66+E62+E57+E35+E32+E30+E29+E28+E21+E20+E17+E16+E15+E14+E13+E12+E11+E19+E18</f>
        <v>1945145226.3400002</v>
      </c>
    </row>
    <row r="191" spans="1:5" s="6" customFormat="1" ht="39.75" customHeight="1" x14ac:dyDescent="0.25">
      <c r="A191" s="35" t="s">
        <v>98</v>
      </c>
      <c r="B191" s="36"/>
      <c r="C191" s="36"/>
      <c r="D191" s="36"/>
      <c r="E191" s="37"/>
    </row>
    <row r="192" spans="1:5" s="6" customFormat="1" ht="97.5" customHeight="1" x14ac:dyDescent="0.25">
      <c r="A192" s="22" t="s">
        <v>99</v>
      </c>
      <c r="B192" s="24">
        <v>3111934.9299999997</v>
      </c>
      <c r="C192" s="11">
        <v>0</v>
      </c>
      <c r="D192" s="11">
        <v>0</v>
      </c>
      <c r="E192" s="24">
        <f>B192+C192-D192</f>
        <v>3111934.9299999997</v>
      </c>
    </row>
    <row r="193" spans="1:5" s="6" customFormat="1" ht="48.75" customHeight="1" x14ac:dyDescent="0.25">
      <c r="A193" s="35" t="s">
        <v>113</v>
      </c>
      <c r="B193" s="36"/>
      <c r="C193" s="36"/>
      <c r="D193" s="36"/>
      <c r="E193" s="37"/>
    </row>
    <row r="194" spans="1:5" s="6" customFormat="1" ht="81.75" customHeight="1" x14ac:dyDescent="0.25">
      <c r="A194" s="22" t="s">
        <v>103</v>
      </c>
      <c r="B194" s="24">
        <v>931600</v>
      </c>
      <c r="C194" s="11">
        <v>0</v>
      </c>
      <c r="D194" s="11">
        <v>0</v>
      </c>
      <c r="E194" s="24">
        <f>B194+C194-D194</f>
        <v>931600</v>
      </c>
    </row>
    <row r="195" spans="1:5" s="6" customFormat="1" ht="33" customHeight="1" x14ac:dyDescent="0.25">
      <c r="A195" s="35" t="s">
        <v>104</v>
      </c>
      <c r="B195" s="36"/>
      <c r="C195" s="36"/>
      <c r="D195" s="36"/>
      <c r="E195" s="37"/>
    </row>
    <row r="196" spans="1:5" s="6" customFormat="1" ht="126.75" customHeight="1" x14ac:dyDescent="0.25">
      <c r="A196" s="22" t="s">
        <v>105</v>
      </c>
      <c r="B196" s="24">
        <v>2985149.4599999995</v>
      </c>
      <c r="C196" s="24">
        <v>0</v>
      </c>
      <c r="D196" s="24">
        <v>787977.5</v>
      </c>
      <c r="E196" s="24">
        <f>B196+C196-D196</f>
        <v>2197171.9599999995</v>
      </c>
    </row>
    <row r="197" spans="1:5" s="6" customFormat="1" ht="15.75" x14ac:dyDescent="0.25">
      <c r="A197" s="35" t="s">
        <v>106</v>
      </c>
      <c r="B197" s="36"/>
      <c r="C197" s="36"/>
      <c r="D197" s="36"/>
      <c r="E197" s="37"/>
    </row>
    <row r="198" spans="1:5" s="6" customFormat="1" ht="15.75" x14ac:dyDescent="0.25">
      <c r="A198" s="22" t="s">
        <v>107</v>
      </c>
      <c r="B198" s="24">
        <v>133129.12</v>
      </c>
      <c r="C198" s="27">
        <v>0</v>
      </c>
      <c r="D198" s="24">
        <v>133129.12</v>
      </c>
      <c r="E198" s="27">
        <f>B198+C198-D198</f>
        <v>0</v>
      </c>
    </row>
    <row r="199" spans="1:5" s="6" customFormat="1" ht="15.75" x14ac:dyDescent="0.25">
      <c r="A199" s="22" t="s">
        <v>108</v>
      </c>
      <c r="B199" s="24">
        <v>-2</v>
      </c>
      <c r="C199" s="27">
        <v>0</v>
      </c>
      <c r="D199" s="27">
        <v>-2</v>
      </c>
      <c r="E199" s="27">
        <f>B199+C199-D199</f>
        <v>0</v>
      </c>
    </row>
    <row r="200" spans="1:5" s="6" customFormat="1" ht="15.75" x14ac:dyDescent="0.25">
      <c r="A200" s="17" t="s">
        <v>97</v>
      </c>
      <c r="B200" s="15">
        <f>B198+B199</f>
        <v>133127.12</v>
      </c>
      <c r="C200" s="15">
        <f t="shared" ref="C200:E200" si="33">C198+C199</f>
        <v>0</v>
      </c>
      <c r="D200" s="15">
        <f t="shared" si="33"/>
        <v>133127.12</v>
      </c>
      <c r="E200" s="15">
        <f t="shared" si="33"/>
        <v>0</v>
      </c>
    </row>
    <row r="201" spans="1:5" ht="11.25" customHeight="1" x14ac:dyDescent="0.25">
      <c r="A201" s="29"/>
      <c r="B201" s="29"/>
      <c r="C201" s="29"/>
      <c r="D201" s="29"/>
      <c r="E201" s="29"/>
    </row>
    <row r="202" spans="1:5" ht="10.5" customHeight="1" x14ac:dyDescent="0.25">
      <c r="A202" s="7"/>
      <c r="B202" s="7"/>
      <c r="C202" s="7"/>
      <c r="D202" s="7"/>
      <c r="E202" s="7"/>
    </row>
    <row r="203" spans="1:5" ht="15.75" x14ac:dyDescent="0.25">
      <c r="A203" s="3" t="s">
        <v>110</v>
      </c>
      <c r="B203" s="4"/>
      <c r="C203" s="4"/>
      <c r="D203" s="4"/>
      <c r="E203" s="4"/>
    </row>
    <row r="204" spans="1:5" ht="15.75" x14ac:dyDescent="0.25">
      <c r="A204" s="3" t="s">
        <v>111</v>
      </c>
      <c r="B204" s="4"/>
      <c r="C204" s="4"/>
      <c r="D204" s="4"/>
      <c r="E204" s="4" t="s">
        <v>112</v>
      </c>
    </row>
    <row r="205" spans="1:5" ht="15.75" x14ac:dyDescent="0.25">
      <c r="A205" s="3"/>
      <c r="B205" s="4"/>
      <c r="C205" s="4"/>
      <c r="D205" s="4"/>
      <c r="E205" s="4"/>
    </row>
    <row r="206" spans="1:5" ht="15.75" x14ac:dyDescent="0.25">
      <c r="A206" s="3"/>
      <c r="B206" s="4"/>
      <c r="C206" s="4"/>
      <c r="D206" s="4"/>
      <c r="E206" s="4"/>
    </row>
    <row r="213" spans="1:1" x14ac:dyDescent="0.25">
      <c r="A213" s="28" t="s">
        <v>109</v>
      </c>
    </row>
    <row r="214" spans="1:1" x14ac:dyDescent="0.25">
      <c r="A214" s="28" t="s">
        <v>184</v>
      </c>
    </row>
    <row r="215" spans="1:1" x14ac:dyDescent="0.25">
      <c r="A215" s="5" t="s">
        <v>163</v>
      </c>
    </row>
  </sheetData>
  <autoFilter ref="A3:E200"/>
  <mergeCells count="8">
    <mergeCell ref="A201:E201"/>
    <mergeCell ref="A1:E1"/>
    <mergeCell ref="A10:E10"/>
    <mergeCell ref="A191:E191"/>
    <mergeCell ref="A195:E195"/>
    <mergeCell ref="A197:E197"/>
    <mergeCell ref="A193:E193"/>
    <mergeCell ref="A4:E4"/>
  </mergeCells>
  <printOptions horizontalCentered="1"/>
  <pageMargins left="0.78740157480314965" right="0.78740157480314965" top="0.78740157480314965" bottom="0.39370078740157483" header="0.19685039370078741" footer="0.15748031496062992"/>
  <pageSetup paperSize="9" scale="96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Ружникова А.С.</cp:lastModifiedBy>
  <cp:lastPrinted>2017-04-05T10:47:17Z</cp:lastPrinted>
  <dcterms:created xsi:type="dcterms:W3CDTF">2014-03-19T06:02:10Z</dcterms:created>
  <dcterms:modified xsi:type="dcterms:W3CDTF">2017-04-26T07:04:06Z</dcterms:modified>
</cp:coreProperties>
</file>