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1560" windowWidth="14910" windowHeight="11265"/>
  </bookViews>
  <sheets>
    <sheet name="Прил.3 в Закон" sheetId="10" r:id="rId1"/>
  </sheets>
  <definedNames>
    <definedName name="_xlnm._FilterDatabase" localSheetId="0" hidden="1">'Прил.3 в Закон'!$A$15:$E$15</definedName>
    <definedName name="_xlnm.Print_Titles" localSheetId="0">'Прил.3 в Закон'!$15:$15</definedName>
    <definedName name="_xlnm.Print_Area" localSheetId="0">'Прил.3 в Закон'!$A$1:$D$153</definedName>
  </definedNames>
  <calcPr calcId="162913" fullPrecision="0"/>
</workbook>
</file>

<file path=xl/calcChain.xml><?xml version="1.0" encoding="utf-8"?>
<calcChain xmlns="http://schemas.openxmlformats.org/spreadsheetml/2006/main">
  <c r="C34" i="10" l="1"/>
  <c r="C131" i="10" l="1"/>
  <c r="C140" i="10"/>
  <c r="C126" i="10"/>
  <c r="C125" i="10"/>
  <c r="C51" i="10"/>
  <c r="C145" i="10" l="1"/>
  <c r="C144" i="10" s="1"/>
  <c r="C139" i="10"/>
  <c r="C130" i="10"/>
  <c r="C122" i="10"/>
  <c r="C118" i="10" s="1"/>
  <c r="C112" i="10"/>
  <c r="C109" i="10"/>
  <c r="C108" i="10"/>
  <c r="C105" i="10"/>
  <c r="C102" i="10"/>
  <c r="C100" i="10"/>
  <c r="C98" i="10"/>
  <c r="C97" i="10"/>
  <c r="C95" i="10"/>
  <c r="C90" i="10"/>
  <c r="C70" i="10"/>
  <c r="C66" i="10"/>
  <c r="C49" i="10"/>
  <c r="C47" i="10"/>
  <c r="C44" i="10"/>
  <c r="C40" i="10"/>
  <c r="C31" i="10"/>
  <c r="C28" i="10"/>
  <c r="C24" i="10"/>
  <c r="C22" i="10"/>
  <c r="C20" i="10"/>
  <c r="C19" i="10"/>
  <c r="C17" i="10" s="1"/>
  <c r="C73" i="10" l="1"/>
  <c r="C69" i="10" s="1"/>
  <c r="C68" i="10" s="1"/>
  <c r="C99" i="10"/>
  <c r="C16" i="10"/>
  <c r="C129" i="10"/>
  <c r="C153" i="10" l="1"/>
</calcChain>
</file>

<file path=xl/sharedStrings.xml><?xml version="1.0" encoding="utf-8"?>
<sst xmlns="http://schemas.openxmlformats.org/spreadsheetml/2006/main" count="291" uniqueCount="290">
  <si>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</si>
  <si>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</si>
  <si>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</si>
  <si>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</si>
  <si>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</si>
  <si>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</si>
  <si>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</si>
  <si>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</si>
  <si>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</si>
  <si>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</si>
  <si>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</si>
  <si>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</si>
  <si>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</si>
  <si>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</si>
  <si>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</si>
  <si>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</si>
  <si>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</si>
  <si>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</si>
  <si>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</si>
  <si>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</si>
  <si>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</si>
  <si>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</si>
  <si>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</si>
  <si>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</si>
  <si>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</si>
  <si>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</si>
  <si>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</si>
  <si>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</si>
  <si>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</si>
  <si>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</si>
  <si>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</si>
  <si>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</si>
  <si>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</si>
  <si>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</si>
  <si>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</si>
  <si>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</si>
  <si>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</si>
  <si>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</si>
  <si>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</si>
  <si>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</si>
  <si>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</si>
  <si>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</si>
  <si>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</si>
  <si>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</si>
  <si>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</si>
  <si>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</si>
  <si>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</si>
  <si>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</si>
  <si>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</si>
  <si>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</si>
  <si>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</si>
  <si>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</si>
  <si>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</si>
  <si>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</si>
  <si>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</si>
  <si>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</si>
  <si>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</si>
  <si>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</si>
  <si>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</si>
  <si>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</si>
  <si>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</si>
  <si>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</si>
  <si>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</si>
  <si>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</si>
  <si>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</si>
  <si>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</si>
  <si>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</si>
  <si>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</si>
  <si>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</si>
  <si>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</si>
  <si>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</si>
  <si>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</si>
  <si>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</si>
  <si>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</si>
  <si>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</si>
  <si>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</si>
  <si>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</si>
  <si>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</si>
  <si>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</si>
  <si>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</si>
  <si>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</si>
  <si>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</si>
  <si>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</si>
  <si>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</si>
  <si>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</si>
  <si>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</si>
  <si>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</si>
  <si>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</si>
  <si>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</si>
  <si>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</si>
  <si>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</si>
  <si>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</si>
  <si>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</si>
  <si>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</si>
  <si>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</si>
  <si>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</si>
  <si>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</si>
  <si>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</si>
  <si>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</si>
  <si>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</si>
  <si>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</si>
  <si>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Сумма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</si>
  <si>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</si>
  <si>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</si>
  <si>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</si>
  <si>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</si>
  <si>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</si>
  <si>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</si>
  <si>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</si>
  <si>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</si>
  <si>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</si>
  <si>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</si>
  <si>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</si>
  <si>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</si>
  <si>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условий договоров (соглашений) о предоставлении бюджетных кредитов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</si>
  <si>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</si>
  <si>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000 1 16 32000 00 0000 140</t>
  </si>
  <si>
    <t>000 1 16 18000 00 0000 140</t>
  </si>
  <si>
    <t>Субвенции бюджетам на обеспечение жильем граждан, уволенных с военной службы (службы), и приравненных к ним лиц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</si>
  <si>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</si>
  <si>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</si>
  <si>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</si>
  <si>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</si>
  <si>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</si>
  <si>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«Приложение 3</t>
  </si>
  <si>
    <t>».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</si>
  <si>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</si>
  <si>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</si>
  <si>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</si>
  <si>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ПРОГНОЗИРУЕМЫЕ ДОХОДЫ ОБЛАСТНОГО БЮДЖЕТА НА 2017 ГОД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</si>
  <si>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</si>
  <si>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</si>
  <si>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</si>
  <si>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</si>
  <si>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000 2 02 10000 00 0000 151</t>
  </si>
  <si>
    <t>000 2 02 15001 00 0000 151</t>
  </si>
  <si>
    <t>000 2 02 20000 00 0000 151</t>
  </si>
  <si>
    <t>000 2 02 20077 00 0000 151</t>
  </si>
  <si>
    <t>000 2 02 25081 00 0000 151</t>
  </si>
  <si>
    <t>000 2 02 25541 02 0000 151</t>
  </si>
  <si>
    <t>000 2 02 25382 02 0000 151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</si>
  <si>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</si>
  <si>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</si>
  <si>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</si>
  <si>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</si>
  <si>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</si>
  <si>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</si>
  <si>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</si>
  <si>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</si>
  <si>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</si>
  <si>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</si>
  <si>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</si>
  <si>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</si>
  <si>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000 2 02 35485 00 0000 151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</si>
  <si>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</si>
  <si>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</si>
  <si>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</si>
  <si>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</si>
  <si>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</si>
  <si>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Дотации бюджетам на частичную компенсацию дополнительных расходов на повышение оплаты труда работников бюджетной сферы</t>
  </si>
  <si>
    <t>000 2 02 15009 00 0000 151</t>
  </si>
  <si>
    <t>Субсидии бюджетам на реализацию федеральных целевых программ</t>
  </si>
  <si>
    <t>000 2 02 20051 00 0000 151</t>
  </si>
  <si>
    <t>Субсидии бюджетам на реализацию мероприятий государственной программы Российской Федерации "Доступная среда" на 2011 - 2020 годы</t>
  </si>
  <si>
    <t>000 2 02 25027 00 0000 151</t>
  </si>
  <si>
    <t>000 2 02 25028 00 0000 151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</si>
  <si>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</si>
  <si>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</si>
  <si>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</si>
  <si>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000 2 02 25082 02 0000 151</t>
  </si>
  <si>
    <t>000 2 02 25086 00 0000 151</t>
  </si>
  <si>
    <t>000 2 02 25097 00 0000 151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</si>
  <si>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</si>
  <si>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</si>
  <si>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</si>
  <si>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</si>
  <si>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</si>
  <si>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</si>
  <si>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</si>
  <si>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000 2 02 25555 00 0000 151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</si>
  <si>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</si>
  <si>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</si>
  <si>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</si>
  <si>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Субсидии бюджетам на поддержку региональных проектов в сфере информационных технологий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</si>
  <si>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</si>
  <si>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000 2 02 35460 00 0000 151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</si>
  <si>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</si>
  <si>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</si>
  <si>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000 2 02 25462 02 0000 151</t>
  </si>
  <si>
    <t>000 2 02 45136 02 0000 151</t>
  </si>
  <si>
    <t>Межбюджетные трансферты, передаваемые бюджетам субъектов Российской Федерации на осуществление единовременных выплат медицинским работникам</t>
  </si>
  <si>
    <t>000 2 02 25527 00 0000 151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</si>
  <si>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</si>
  <si>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000 2 02 45390 02 0000 151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</si>
  <si>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</si>
  <si>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000 2 02 25520 00 0000 151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</si>
  <si>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</si>
  <si>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</si>
  <si>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</si>
  <si>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</si>
  <si>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000 2 18 00000 00 0000 151</t>
  </si>
  <si>
    <t>000 2 18 00000 02 0000 151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</si>
  <si>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</si>
  <si>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субъектов Российской Федерации от возврата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образований</t>
  </si>
  <si>
    <t>000 2 18 25020 02 0000 151</t>
  </si>
  <si>
    <t>000 2 18 25023 02 0000 151</t>
  </si>
  <si>
    <t>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Байкало-Амурской магистрали из бюджетов муниципальных образований</t>
  </si>
  <si>
    <t>000 2 18 25029 02 0000 151</t>
  </si>
  <si>
    <t>Доходы бюджетов субъектов Российской Федерации от возврата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муниципальных образований</t>
  </si>
  <si>
    <t>Доходы бюджетов субъектов Российской Федерации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муниципальных образований</t>
  </si>
  <si>
    <t>000 2 18 25064 02 0000 151</t>
  </si>
  <si>
    <t>000 2 18 25520 02 0000 151</t>
  </si>
  <si>
    <t>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</t>
  </si>
  <si>
    <t>000 2 18 60010 02 0000 151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</si>
  <si>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</si>
  <si>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</si>
  <si>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</si>
  <si>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</si>
  <si>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</si>
  <si>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000 2 18 02030 02 0000 180</t>
  </si>
  <si>
    <t>Доходы бюджетов субъектов Российской Федерации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</si>
  <si>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</si>
  <si>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</si>
  <si>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000 2 19 00000 02 0000 151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</si>
  <si>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</si>
  <si>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000 2 19 25020 02 0000 151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</si>
  <si>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субъектов Российской Федерации</t>
  </si>
  <si>
    <t>000 2 19 25023 02 0000 151</t>
  </si>
  <si>
    <t>Возврат остатков субсидий на мероприятия по переселению граждан из ветхого и аварийного жилья в зоне Байкало-Амурской магистрали из бюджетов субъектов Российской Федерации</t>
  </si>
  <si>
    <t>Возврат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субъектов Российской Федерации</t>
  </si>
  <si>
    <t>000 2 19 25029 02 0000 151</t>
  </si>
  <si>
    <t>000 2 19 25064 02 0000 151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</si>
  <si>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</si>
  <si>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>000 2 19 25520 02 0000 151</t>
  </si>
  <si>
    <t>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</t>
  </si>
  <si>
    <t>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Санкт-Петербурга из бюджетов субъектов Российской Федерации</t>
  </si>
  <si>
    <t>000 2 19 45144 02 0000 151</t>
  </si>
  <si>
    <t>000 2 19 90000 02 0000 151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</si>
  <si>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</si>
  <si>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000 2 02 45142 00 0000 151</t>
  </si>
  <si>
    <t>Межбюджетные трансферты, передаваемые бюджетам на обеспечение членов Совета Федерации и их помощников в субъектах Российской Федерации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</si>
  <si>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</si>
  <si>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000 2 02 25544 02 0000 151</t>
  </si>
  <si>
    <t>Субсидии бюджетам на поддержку обустройства мест массового отдыха населения (городских парков)</t>
  </si>
  <si>
    <t>000 2 02 25560 00 0000 151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</si>
  <si>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</si>
  <si>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000 2 02 25066 02 0000 151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</si>
  <si>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</si>
  <si>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</si>
  <si>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к Закону Иркутской области «О внесении изменений</t>
  </si>
  <si>
    <t xml:space="preserve">в Закон Иркутской области «Об областном бюджете </t>
  </si>
  <si>
    <t>от 21 декабря 2016 года № 121-ОЗ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</si>
  <si>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</si>
  <si>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</si>
  <si>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</si>
  <si>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</si>
  <si>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</si>
  <si>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</si>
  <si>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000 2 02 25402 02 0000 151</t>
  </si>
  <si>
    <t>на 2017 год и на плановый период 2018 и 2019 годов»</t>
  </si>
  <si>
    <t>от</t>
  </si>
  <si>
    <t>000 2 02 35134 00 0000 151</t>
  </si>
  <si>
    <t>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</si>
  <si>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>000 2 02 45141 00 0000 151</t>
  </si>
  <si>
    <t>000 2 07 00000 00 0000 000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</si>
  <si>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</si>
  <si>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</si>
  <si>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000 2 07 02000 02 0000 180</t>
  </si>
  <si>
    <t>000 2 07 02030 02 0000 180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</si>
  <si>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</si>
  <si>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000 2 07 02020 02 0000 180</t>
  </si>
  <si>
    <t>000 2 02 25209 02 0000 151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</si>
  <si>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</si>
  <si>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</si>
  <si>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</si>
  <si>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Доходы бюджетов субъектов Российской Федерации от возврата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муниципальных образований</t>
  </si>
  <si>
    <t>Доходы бюджетов субъектов Российской Федерации от возврата бюджетными учреждениями остатков субсидий прошлых лет</t>
  </si>
  <si>
    <t>000 2 18 02010 02 0000 180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</si>
  <si>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</si>
  <si>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000 2 18 02020 02 0000 180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</si>
  <si>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</si>
  <si>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Денежные взыскания (штрафы) за нарушение законодательства о налогах и сборах</t>
  </si>
  <si>
    <t>000 1 16 03000 00 0000 140</t>
  </si>
  <si>
    <t>000 1 16 25000 00 0000 140</t>
  </si>
  <si>
    <t>000 1 16 42000 00 0000 140</t>
  </si>
  <si>
    <t>Прочие межбюджетные трансферты, передаваемые бюджетам</t>
  </si>
  <si>
    <t>000 2 02 49999 00 0000 151</t>
  </si>
  <si>
    <t>000 2 18 25018 02 0000 151</t>
  </si>
  <si>
    <t>000 1 11 05300 00 0000 120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</si>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</sst>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indent="34"/>
    </xf>
    <xf numFmtId="164" fontId="4" fillId="0" borderId="1" xfId="0" applyNumberFormat="1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left" vertical="top" wrapText="1" indent="2"/>
    </xf>
    <xf numFmtId="164" fontId="4" fillId="0" borderId="1" xfId="0" applyNumberFormat="1" applyFont="1" applyFill="1" applyBorder="1" applyAlignment="1">
      <alignment horizontal="left" wrapText="1" indent="2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left" vertical="center" wrapText="1" indent="2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 indent="2"/>
    </xf>
    <xf numFmtId="0" fontId="2" fillId="0" borderId="0" xfId="1" applyFont="1" applyFill="1" applyAlignment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4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left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 applyProtection="1">
      <alignment horizontal="left" vertical="center" wrapText="1"/>
      <protection locked="0"/>
    </xf>
    <xf numFmtId="3" fontId="4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4" fillId="0" borderId="1" xfId="0" applyNumberFormat="1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Fill="1" applyBorder="1" applyAlignment="1" applyProtection="1">
      <alignment horizontal="left" vertical="top" wrapText="1"/>
      <protection locked="0"/>
    </xf>
    <xf numFmtId="4" fontId="4" fillId="0" borderId="0" xfId="1" applyNumberFormat="1" applyFont="1" applyFill="1"/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1" xfId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0" fontId="4" fillId="0" borderId="0" xfId="1" applyFont="1" applyFill="1" applyAlignment="1">
      <alignment horizontal="left" indent="34"/>
    </xf>
    <xf numFmtId="0" fontId="4" fillId="0" borderId="0" xfId="0" applyFont="1" applyFill="1" applyBorder="1" applyAlignment="1">
      <alignment horizontal="left" indent="34"/>
    </xf>
    <xf numFmtId="0" fontId="4" fillId="0" borderId="0" xfId="1" applyFont="1" applyFill="1" applyAlignment="1">
      <alignment horizontal="left" indent="2"/>
    </xf>
    <xf numFmtId="0" fontId="4" fillId="0" borderId="0" xfId="0" applyFont="1" applyFill="1" applyAlignment="1">
      <alignment horizontal="center" vertical="center"/>
    </xf>
    <xf numFmtId="164" fontId="4" fillId="0" borderId="0" xfId="1" applyNumberFormat="1" applyFont="1" applyFill="1"/>
    <xf numFmtId="164" fontId="2" fillId="0" borderId="0" xfId="1" applyNumberFormat="1" applyFont="1" applyFill="1" applyBorder="1"/>
    <xf numFmtId="164" fontId="4" fillId="0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Fill="1" applyBorder="1" applyAlignment="1">
      <alignment horizontal="left" vertical="center" wrapText="1" indent="3"/>
    </xf>
    <xf numFmtId="164" fontId="4" fillId="0" borderId="1" xfId="0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0" applyFont="1" applyFill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tabSelected="1" zoomScale="77" zoomScaleNormal="77" workbookViewId="0">
      <pane xSplit="2" ySplit="16" topLeftCell="C146" activePane="bottomRight" state="frozen"/>
      <selection pane="topRight" activeCell="C1" sqref="C1"/>
      <selection pane="bottomLeft" activeCell="A17" sqref="A17"/>
      <selection pane="bottomRight" activeCell="C14" sqref="C14"/>
    </sheetView>
  </sheetViews>
  <sheetFormatPr defaultColWidth="9.140625" defaultRowHeight="12" x14ac:dyDescent="0.2"/>
  <cols>
    <col min="1" max="1" width="70.5703125" style="1" customWidth="1"/>
    <col min="2" max="2" width="29.42578125" style="17" customWidth="1"/>
    <col min="3" max="3" width="19.5703125" style="1" customWidth="1"/>
    <col min="4" max="4" width="2.5703125" style="1" customWidth="1"/>
    <col min="5" max="5" width="34.7109375" style="1" customWidth="1"/>
    <col min="6" max="16384" width="9.140625" style="1"/>
  </cols>
  <sheetData>
    <row r="1" spans="1:5" s="23" customFormat="1" ht="15.75" x14ac:dyDescent="0.25">
      <c r="A1" s="43" t="s">
        <v>289</v>
      </c>
    </row>
    <row r="2" spans="1:5" s="23" customFormat="1" ht="15.75" x14ac:dyDescent="0.25">
      <c r="A2" s="43" t="s">
        <v>249</v>
      </c>
    </row>
    <row r="3" spans="1:5" s="23" customFormat="1" ht="15.75" x14ac:dyDescent="0.25">
      <c r="A3" s="43" t="s">
        <v>250</v>
      </c>
    </row>
    <row r="4" spans="1:5" s="23" customFormat="1" ht="15.75" x14ac:dyDescent="0.25">
      <c r="A4" s="43" t="s">
        <v>259</v>
      </c>
    </row>
    <row r="5" spans="1:5" s="23" customFormat="1" ht="27" customHeight="1" x14ac:dyDescent="0.25">
      <c r="A5" s="43" t="s">
        <v>260</v>
      </c>
    </row>
    <row r="6" spans="1:5" s="23" customFormat="1" ht="15.75" x14ac:dyDescent="0.25">
      <c r="A6" s="7" t="s">
        <v>124</v>
      </c>
      <c r="B6" s="38"/>
      <c r="C6" s="44"/>
    </row>
    <row r="7" spans="1:5" s="23" customFormat="1" ht="15.75" x14ac:dyDescent="0.25">
      <c r="A7" s="7" t="s">
        <v>16</v>
      </c>
      <c r="B7" s="38"/>
      <c r="C7" s="44"/>
    </row>
    <row r="8" spans="1:5" s="23" customFormat="1" ht="15.75" x14ac:dyDescent="0.25">
      <c r="A8" s="42" t="s">
        <v>127</v>
      </c>
      <c r="B8" s="38"/>
      <c r="C8" s="44"/>
    </row>
    <row r="9" spans="1:5" s="23" customFormat="1" ht="15.75" x14ac:dyDescent="0.25">
      <c r="A9" s="42" t="s">
        <v>128</v>
      </c>
      <c r="B9" s="38"/>
      <c r="C9" s="44"/>
    </row>
    <row r="10" spans="1:5" s="23" customFormat="1" ht="15.75" x14ac:dyDescent="0.25">
      <c r="A10" s="42" t="s">
        <v>251</v>
      </c>
      <c r="B10" s="38"/>
    </row>
    <row r="11" spans="1:5" ht="15.75" x14ac:dyDescent="0.25">
      <c r="A11" s="42"/>
      <c r="B11" s="38"/>
      <c r="C11" s="23"/>
      <c r="D11" s="23"/>
    </row>
    <row r="12" spans="1:5" ht="15.75" x14ac:dyDescent="0.25">
      <c r="A12" s="52" t="s">
        <v>129</v>
      </c>
      <c r="B12" s="52"/>
      <c r="C12" s="53"/>
      <c r="D12" s="23"/>
    </row>
    <row r="13" spans="1:5" ht="15.75" x14ac:dyDescent="0.25">
      <c r="A13" s="51"/>
      <c r="B13" s="45"/>
      <c r="C13" s="23"/>
      <c r="D13" s="23"/>
    </row>
    <row r="14" spans="1:5" ht="15.75" x14ac:dyDescent="0.25">
      <c r="A14" s="23"/>
      <c r="B14" s="24"/>
      <c r="C14" s="25" t="s">
        <v>111</v>
      </c>
      <c r="D14" s="23"/>
    </row>
    <row r="15" spans="1:5" ht="47.25" x14ac:dyDescent="0.25">
      <c r="A15" s="26" t="s">
        <v>20</v>
      </c>
      <c r="B15" s="26" t="s">
        <v>21</v>
      </c>
      <c r="C15" s="27" t="s">
        <v>101</v>
      </c>
      <c r="D15" s="23"/>
    </row>
    <row r="16" spans="1:5" ht="15.75" x14ac:dyDescent="0.25">
      <c r="A16" s="28" t="s">
        <v>19</v>
      </c>
      <c r="B16" s="29" t="s">
        <v>55</v>
      </c>
      <c r="C16" s="30">
        <f>C17+C20+C22+C24+C28+C31+C34+C40+C44+C47+C49+C51+C66</f>
        <v>104870811.09999999</v>
      </c>
      <c r="D16" s="46"/>
      <c r="E16" s="2"/>
    </row>
    <row r="17" spans="1:5" ht="15.75" x14ac:dyDescent="0.25">
      <c r="A17" s="31" t="s">
        <v>22</v>
      </c>
      <c r="B17" s="18" t="s">
        <v>56</v>
      </c>
      <c r="C17" s="19">
        <f>C18+C19</f>
        <v>74777682.599999994</v>
      </c>
      <c r="D17" s="23"/>
    </row>
    <row r="18" spans="1:5" ht="15.75" x14ac:dyDescent="0.25">
      <c r="A18" s="32" t="s">
        <v>23</v>
      </c>
      <c r="B18" s="18" t="s">
        <v>57</v>
      </c>
      <c r="C18" s="19">
        <v>41685918.399999999</v>
      </c>
      <c r="D18" s="23"/>
    </row>
    <row r="19" spans="1:5" ht="15.75" x14ac:dyDescent="0.25">
      <c r="A19" s="32" t="s">
        <v>24</v>
      </c>
      <c r="B19" s="18" t="s">
        <v>58</v>
      </c>
      <c r="C19" s="19">
        <f>33091763.7+0.5</f>
        <v>33091764.199999999</v>
      </c>
      <c r="D19" s="23"/>
    </row>
    <row r="20" spans="1:5" ht="31.5" x14ac:dyDescent="0.25">
      <c r="A20" s="31" t="s">
        <v>25</v>
      </c>
      <c r="B20" s="18" t="s">
        <v>59</v>
      </c>
      <c r="C20" s="19">
        <f>C21</f>
        <v>7377112.4000000004</v>
      </c>
      <c r="D20" s="23"/>
    </row>
    <row r="21" spans="1:5" ht="31.5" x14ac:dyDescent="0.25">
      <c r="A21" s="32" t="s">
        <v>26</v>
      </c>
      <c r="B21" s="18" t="s">
        <v>60</v>
      </c>
      <c r="C21" s="19">
        <v>7377112.4000000004</v>
      </c>
      <c r="D21" s="23"/>
    </row>
    <row r="22" spans="1:5" ht="15.75" x14ac:dyDescent="0.25">
      <c r="A22" s="31" t="s">
        <v>27</v>
      </c>
      <c r="B22" s="18" t="s">
        <v>61</v>
      </c>
      <c r="C22" s="19">
        <f>C23</f>
        <v>3385580</v>
      </c>
      <c r="D22" s="23"/>
    </row>
    <row r="23" spans="1:5" ht="31.5" x14ac:dyDescent="0.25">
      <c r="A23" s="32" t="s">
        <v>28</v>
      </c>
      <c r="B23" s="18" t="s">
        <v>62</v>
      </c>
      <c r="C23" s="19">
        <v>3385580</v>
      </c>
      <c r="D23" s="23"/>
    </row>
    <row r="24" spans="1:5" ht="15.75" x14ac:dyDescent="0.25">
      <c r="A24" s="31" t="s">
        <v>29</v>
      </c>
      <c r="B24" s="18" t="s">
        <v>63</v>
      </c>
      <c r="C24" s="19">
        <f>C25+C26+C27</f>
        <v>15046063</v>
      </c>
      <c r="D24" s="23"/>
    </row>
    <row r="25" spans="1:5" ht="15.75" x14ac:dyDescent="0.25">
      <c r="A25" s="32" t="s">
        <v>30</v>
      </c>
      <c r="B25" s="18" t="s">
        <v>64</v>
      </c>
      <c r="C25" s="19">
        <v>13221081</v>
      </c>
      <c r="D25" s="23"/>
    </row>
    <row r="26" spans="1:5" ht="15.75" x14ac:dyDescent="0.25">
      <c r="A26" s="32" t="s">
        <v>31</v>
      </c>
      <c r="B26" s="18" t="s">
        <v>65</v>
      </c>
      <c r="C26" s="19">
        <v>1823748</v>
      </c>
      <c r="D26" s="23"/>
    </row>
    <row r="27" spans="1:5" ht="15.75" x14ac:dyDescent="0.25">
      <c r="A27" s="32" t="s">
        <v>53</v>
      </c>
      <c r="B27" s="18" t="s">
        <v>66</v>
      </c>
      <c r="C27" s="19">
        <v>1234</v>
      </c>
      <c r="D27" s="23"/>
    </row>
    <row r="28" spans="1:5" ht="31.5" x14ac:dyDescent="0.25">
      <c r="A28" s="31" t="s">
        <v>32</v>
      </c>
      <c r="B28" s="18" t="s">
        <v>67</v>
      </c>
      <c r="C28" s="19">
        <f>C29+C30</f>
        <v>1836743</v>
      </c>
      <c r="D28" s="23"/>
    </row>
    <row r="29" spans="1:5" ht="15.75" x14ac:dyDescent="0.25">
      <c r="A29" s="32" t="s">
        <v>33</v>
      </c>
      <c r="B29" s="18" t="s">
        <v>68</v>
      </c>
      <c r="C29" s="19">
        <v>1815339</v>
      </c>
      <c r="D29" s="23"/>
      <c r="E29" s="39"/>
    </row>
    <row r="30" spans="1:5" ht="31.5" x14ac:dyDescent="0.25">
      <c r="A30" s="32" t="s">
        <v>34</v>
      </c>
      <c r="B30" s="18" t="s">
        <v>69</v>
      </c>
      <c r="C30" s="19">
        <v>21404</v>
      </c>
      <c r="D30" s="23"/>
      <c r="E30" s="39"/>
    </row>
    <row r="31" spans="1:5" ht="15.75" x14ac:dyDescent="0.25">
      <c r="A31" s="33" t="s">
        <v>35</v>
      </c>
      <c r="B31" s="15" t="s">
        <v>70</v>
      </c>
      <c r="C31" s="3">
        <f>C32+C33</f>
        <v>316429.5</v>
      </c>
      <c r="D31" s="23"/>
      <c r="E31" s="39"/>
    </row>
    <row r="32" spans="1:5" ht="63" x14ac:dyDescent="0.25">
      <c r="A32" s="20" t="s">
        <v>120</v>
      </c>
      <c r="B32" s="15" t="s">
        <v>121</v>
      </c>
      <c r="C32" s="3">
        <v>2295.5</v>
      </c>
      <c r="D32" s="23"/>
      <c r="E32" s="39"/>
    </row>
    <row r="33" spans="1:5" ht="31.5" x14ac:dyDescent="0.25">
      <c r="A33" s="21" t="s">
        <v>36</v>
      </c>
      <c r="B33" s="15" t="s">
        <v>71</v>
      </c>
      <c r="C33" s="3">
        <v>314134</v>
      </c>
      <c r="D33" s="23"/>
      <c r="E33" s="39"/>
    </row>
    <row r="34" spans="1:5" ht="32.25" customHeight="1" x14ac:dyDescent="0.25">
      <c r="A34" s="34" t="s">
        <v>43</v>
      </c>
      <c r="B34" s="15" t="s">
        <v>72</v>
      </c>
      <c r="C34" s="3">
        <f>C35+C36+C37+C38+C39</f>
        <v>181015.3</v>
      </c>
      <c r="D34" s="23"/>
      <c r="E34" s="39"/>
    </row>
    <row r="35" spans="1:5" ht="65.25" customHeight="1" x14ac:dyDescent="0.25">
      <c r="A35" s="20" t="s">
        <v>44</v>
      </c>
      <c r="B35" s="15" t="s">
        <v>73</v>
      </c>
      <c r="C35" s="3">
        <v>72580</v>
      </c>
      <c r="D35" s="23"/>
      <c r="E35" s="39"/>
    </row>
    <row r="36" spans="1:5" ht="31.5" x14ac:dyDescent="0.25">
      <c r="A36" s="21" t="s">
        <v>54</v>
      </c>
      <c r="B36" s="15" t="s">
        <v>74</v>
      </c>
      <c r="C36" s="3">
        <v>15723.3</v>
      </c>
      <c r="D36" s="23"/>
      <c r="E36" s="39"/>
    </row>
    <row r="37" spans="1:5" ht="81" customHeight="1" x14ac:dyDescent="0.25">
      <c r="A37" s="20" t="s">
        <v>45</v>
      </c>
      <c r="B37" s="15" t="s">
        <v>75</v>
      </c>
      <c r="C37" s="3">
        <v>91005</v>
      </c>
      <c r="D37" s="23"/>
      <c r="E37" s="39"/>
    </row>
    <row r="38" spans="1:5" ht="52.5" customHeight="1" x14ac:dyDescent="0.25">
      <c r="A38" s="20" t="s">
        <v>280</v>
      </c>
      <c r="B38" s="15" t="s">
        <v>288</v>
      </c>
      <c r="C38" s="3">
        <v>312</v>
      </c>
      <c r="D38" s="23"/>
      <c r="E38" s="39"/>
    </row>
    <row r="39" spans="1:5" ht="18" customHeight="1" x14ac:dyDescent="0.25">
      <c r="A39" s="21" t="s">
        <v>47</v>
      </c>
      <c r="B39" s="15" t="s">
        <v>76</v>
      </c>
      <c r="C39" s="3">
        <v>1395</v>
      </c>
      <c r="D39" s="23"/>
      <c r="E39" s="39"/>
    </row>
    <row r="40" spans="1:5" ht="15.75" x14ac:dyDescent="0.25">
      <c r="A40" s="31" t="s">
        <v>48</v>
      </c>
      <c r="B40" s="18" t="s">
        <v>77</v>
      </c>
      <c r="C40" s="3">
        <f>C41+C42+C43</f>
        <v>1099077.2</v>
      </c>
      <c r="D40" s="23"/>
      <c r="E40" s="39"/>
    </row>
    <row r="41" spans="1:5" ht="15.75" x14ac:dyDescent="0.25">
      <c r="A41" s="20" t="s">
        <v>49</v>
      </c>
      <c r="B41" s="18" t="s">
        <v>78</v>
      </c>
      <c r="C41" s="3">
        <v>215148.2</v>
      </c>
      <c r="D41" s="23"/>
      <c r="E41" s="39"/>
    </row>
    <row r="42" spans="1:5" ht="15.75" x14ac:dyDescent="0.25">
      <c r="A42" s="20" t="s">
        <v>50</v>
      </c>
      <c r="B42" s="18" t="s">
        <v>79</v>
      </c>
      <c r="C42" s="3">
        <v>237722</v>
      </c>
      <c r="D42" s="23"/>
      <c r="E42" s="39"/>
    </row>
    <row r="43" spans="1:5" ht="15.75" x14ac:dyDescent="0.25">
      <c r="A43" s="32" t="s">
        <v>51</v>
      </c>
      <c r="B43" s="18" t="s">
        <v>80</v>
      </c>
      <c r="C43" s="19">
        <v>646207</v>
      </c>
      <c r="D43" s="23"/>
      <c r="E43" s="39"/>
    </row>
    <row r="44" spans="1:5" ht="31.5" x14ac:dyDescent="0.25">
      <c r="A44" s="31" t="s">
        <v>38</v>
      </c>
      <c r="B44" s="18" t="s">
        <v>81</v>
      </c>
      <c r="C44" s="19">
        <f>C45+C46</f>
        <v>48974.5</v>
      </c>
      <c r="D44" s="23"/>
      <c r="E44" s="39"/>
    </row>
    <row r="45" spans="1:5" ht="15.75" x14ac:dyDescent="0.25">
      <c r="A45" s="20" t="s">
        <v>39</v>
      </c>
      <c r="B45" s="15" t="s">
        <v>82</v>
      </c>
      <c r="C45" s="3">
        <v>4602.8</v>
      </c>
      <c r="D45" s="23"/>
      <c r="E45" s="39"/>
    </row>
    <row r="46" spans="1:5" ht="15.75" x14ac:dyDescent="0.25">
      <c r="A46" s="20" t="s">
        <v>40</v>
      </c>
      <c r="B46" s="15" t="s">
        <v>83</v>
      </c>
      <c r="C46" s="3">
        <v>44371.7</v>
      </c>
      <c r="D46" s="23"/>
      <c r="E46" s="39"/>
    </row>
    <row r="47" spans="1:5" ht="31.5" x14ac:dyDescent="0.25">
      <c r="A47" s="31" t="s">
        <v>0</v>
      </c>
      <c r="B47" s="18" t="s">
        <v>84</v>
      </c>
      <c r="C47" s="19">
        <f>C48</f>
        <v>3961</v>
      </c>
      <c r="D47" s="23"/>
      <c r="E47" s="39"/>
    </row>
    <row r="48" spans="1:5" ht="78.75" x14ac:dyDescent="0.25">
      <c r="A48" s="20" t="s">
        <v>119</v>
      </c>
      <c r="B48" s="15" t="s">
        <v>85</v>
      </c>
      <c r="C48" s="3">
        <v>3961</v>
      </c>
      <c r="D48" s="23"/>
      <c r="E48" s="39"/>
    </row>
    <row r="49" spans="1:5" ht="15.75" x14ac:dyDescent="0.25">
      <c r="A49" s="31" t="s">
        <v>1</v>
      </c>
      <c r="B49" s="18" t="s">
        <v>86</v>
      </c>
      <c r="C49" s="19">
        <f>C50</f>
        <v>5500</v>
      </c>
      <c r="D49" s="23"/>
      <c r="E49" s="39"/>
    </row>
    <row r="50" spans="1:5" ht="31.5" x14ac:dyDescent="0.25">
      <c r="A50" s="32" t="s">
        <v>41</v>
      </c>
      <c r="B50" s="18" t="s">
        <v>87</v>
      </c>
      <c r="C50" s="19">
        <v>5500</v>
      </c>
      <c r="D50" s="23"/>
      <c r="E50" s="39"/>
    </row>
    <row r="51" spans="1:5" ht="15.75" x14ac:dyDescent="0.25">
      <c r="A51" s="34" t="s">
        <v>2</v>
      </c>
      <c r="B51" s="15" t="s">
        <v>88</v>
      </c>
      <c r="C51" s="3">
        <f>C52+C53+C54++C55+C56+C57+C58+C59+C60+C61+C62+C63+C64+C65</f>
        <v>772725</v>
      </c>
      <c r="D51" s="46"/>
      <c r="E51" s="39"/>
    </row>
    <row r="52" spans="1:5" ht="78.75" x14ac:dyDescent="0.25">
      <c r="A52" s="21" t="s">
        <v>46</v>
      </c>
      <c r="B52" s="15" t="s">
        <v>89</v>
      </c>
      <c r="C52" s="3">
        <v>950</v>
      </c>
      <c r="D52" s="46"/>
      <c r="E52" s="39"/>
    </row>
    <row r="53" spans="1:5" ht="31.5" x14ac:dyDescent="0.25">
      <c r="A53" s="21" t="s">
        <v>281</v>
      </c>
      <c r="B53" s="15" t="s">
        <v>282</v>
      </c>
      <c r="C53" s="3">
        <v>7.2</v>
      </c>
      <c r="D53" s="46"/>
      <c r="E53" s="39"/>
    </row>
    <row r="54" spans="1:5" ht="31.5" x14ac:dyDescent="0.25">
      <c r="A54" s="21" t="s">
        <v>113</v>
      </c>
      <c r="B54" s="15" t="s">
        <v>117</v>
      </c>
      <c r="C54" s="3">
        <v>300</v>
      </c>
      <c r="D54" s="23"/>
      <c r="E54" s="39"/>
    </row>
    <row r="55" spans="1:5" ht="47.25" x14ac:dyDescent="0.25">
      <c r="A55" s="21" t="s">
        <v>3</v>
      </c>
      <c r="B55" s="15" t="s">
        <v>90</v>
      </c>
      <c r="C55" s="3">
        <v>4189</v>
      </c>
      <c r="D55" s="23"/>
      <c r="E55" s="39"/>
    </row>
    <row r="56" spans="1:5" ht="97.5" customHeight="1" x14ac:dyDescent="0.25">
      <c r="A56" s="21" t="s">
        <v>115</v>
      </c>
      <c r="B56" s="15" t="s">
        <v>283</v>
      </c>
      <c r="C56" s="3">
        <v>151.80000000000001</v>
      </c>
      <c r="D56" s="23"/>
      <c r="E56" s="39"/>
    </row>
    <row r="57" spans="1:5" ht="31.5" x14ac:dyDescent="0.25">
      <c r="A57" s="21" t="s">
        <v>4</v>
      </c>
      <c r="B57" s="15" t="s">
        <v>91</v>
      </c>
      <c r="C57" s="3">
        <v>1858.1</v>
      </c>
      <c r="D57" s="23"/>
      <c r="E57" s="39"/>
    </row>
    <row r="58" spans="1:5" ht="31.5" x14ac:dyDescent="0.25">
      <c r="A58" s="21" t="s">
        <v>12</v>
      </c>
      <c r="B58" s="15" t="s">
        <v>92</v>
      </c>
      <c r="C58" s="3">
        <v>14436.9</v>
      </c>
      <c r="D58" s="23"/>
      <c r="E58" s="39"/>
    </row>
    <row r="59" spans="1:5" ht="31.5" x14ac:dyDescent="0.25">
      <c r="A59" s="21" t="s">
        <v>52</v>
      </c>
      <c r="B59" s="15" t="s">
        <v>93</v>
      </c>
      <c r="C59" s="3">
        <v>715486.2</v>
      </c>
      <c r="D59" s="23"/>
      <c r="E59" s="39"/>
    </row>
    <row r="60" spans="1:5" ht="47.25" x14ac:dyDescent="0.25">
      <c r="A60" s="21" t="s">
        <v>112</v>
      </c>
      <c r="B60" s="15" t="s">
        <v>116</v>
      </c>
      <c r="C60" s="3">
        <v>171.7</v>
      </c>
      <c r="D60" s="23"/>
      <c r="E60" s="39"/>
    </row>
    <row r="61" spans="1:5" ht="48" customHeight="1" x14ac:dyDescent="0.25">
      <c r="A61" s="20" t="s">
        <v>110</v>
      </c>
      <c r="B61" s="15" t="s">
        <v>94</v>
      </c>
      <c r="C61" s="3">
        <v>1039.0999999999999</v>
      </c>
      <c r="D61" s="23"/>
      <c r="E61" s="39"/>
    </row>
    <row r="62" spans="1:5" ht="46.5" customHeight="1" x14ac:dyDescent="0.25">
      <c r="A62" s="32" t="s">
        <v>13</v>
      </c>
      <c r="B62" s="15" t="s">
        <v>95</v>
      </c>
      <c r="C62" s="3">
        <v>11052.4</v>
      </c>
      <c r="D62" s="23"/>
      <c r="E62" s="39"/>
    </row>
    <row r="63" spans="1:5" ht="46.5" customHeight="1" x14ac:dyDescent="0.25">
      <c r="A63" s="32" t="s">
        <v>114</v>
      </c>
      <c r="B63" s="15" t="s">
        <v>284</v>
      </c>
      <c r="C63" s="3">
        <v>6187.1</v>
      </c>
      <c r="D63" s="23"/>
      <c r="E63" s="39"/>
    </row>
    <row r="64" spans="1:5" ht="75.75" customHeight="1" x14ac:dyDescent="0.25">
      <c r="A64" s="32" t="s">
        <v>184</v>
      </c>
      <c r="B64" s="15" t="s">
        <v>247</v>
      </c>
      <c r="C64" s="3">
        <v>2500</v>
      </c>
      <c r="D64" s="23"/>
      <c r="E64" s="39"/>
    </row>
    <row r="65" spans="1:5" ht="31.5" x14ac:dyDescent="0.25">
      <c r="A65" s="21" t="s">
        <v>5</v>
      </c>
      <c r="B65" s="15" t="s">
        <v>96</v>
      </c>
      <c r="C65" s="3">
        <v>14395.5</v>
      </c>
      <c r="D65" s="23"/>
      <c r="E65" s="39"/>
    </row>
    <row r="66" spans="1:5" ht="15.75" x14ac:dyDescent="0.25">
      <c r="A66" s="33" t="s">
        <v>6</v>
      </c>
      <c r="B66" s="18" t="s">
        <v>97</v>
      </c>
      <c r="C66" s="3">
        <f>C67</f>
        <v>19947.599999999999</v>
      </c>
      <c r="D66" s="23"/>
      <c r="E66" s="39"/>
    </row>
    <row r="67" spans="1:5" ht="15.75" x14ac:dyDescent="0.25">
      <c r="A67" s="20" t="s">
        <v>7</v>
      </c>
      <c r="B67" s="18" t="s">
        <v>98</v>
      </c>
      <c r="C67" s="3">
        <v>19947.599999999999</v>
      </c>
      <c r="D67" s="23"/>
      <c r="E67" s="39"/>
    </row>
    <row r="68" spans="1:5" ht="15.75" x14ac:dyDescent="0.25">
      <c r="A68" s="5" t="s">
        <v>9</v>
      </c>
      <c r="B68" s="11" t="s">
        <v>99</v>
      </c>
      <c r="C68" s="4">
        <f>C69+C125+C129+C144</f>
        <v>21318675.899999999</v>
      </c>
      <c r="D68" s="23"/>
      <c r="E68" s="47"/>
    </row>
    <row r="69" spans="1:5" ht="31.5" x14ac:dyDescent="0.25">
      <c r="A69" s="12" t="s">
        <v>102</v>
      </c>
      <c r="B69" s="6" t="s">
        <v>100</v>
      </c>
      <c r="C69" s="3">
        <f>C70+C73+C99+C118</f>
        <v>20994341.699999999</v>
      </c>
      <c r="D69" s="46"/>
      <c r="E69" s="47"/>
    </row>
    <row r="70" spans="1:5" ht="15.75" x14ac:dyDescent="0.25">
      <c r="A70" s="13" t="s">
        <v>122</v>
      </c>
      <c r="B70" s="6" t="s">
        <v>134</v>
      </c>
      <c r="C70" s="3">
        <f>C71+C72</f>
        <v>8099129.9000000004</v>
      </c>
      <c r="D70" s="46"/>
      <c r="E70" s="39"/>
    </row>
    <row r="71" spans="1:5" ht="15.75" x14ac:dyDescent="0.25">
      <c r="A71" s="10" t="s">
        <v>10</v>
      </c>
      <c r="B71" s="6" t="s">
        <v>135</v>
      </c>
      <c r="C71" s="3">
        <v>7137018.5</v>
      </c>
      <c r="D71" s="23"/>
      <c r="E71" s="39"/>
    </row>
    <row r="72" spans="1:5" ht="34.5" customHeight="1" x14ac:dyDescent="0.25">
      <c r="A72" s="10" t="s">
        <v>159</v>
      </c>
      <c r="B72" s="6" t="s">
        <v>160</v>
      </c>
      <c r="C72" s="3">
        <v>962111.4</v>
      </c>
      <c r="D72" s="23"/>
      <c r="E72" s="39"/>
    </row>
    <row r="73" spans="1:5" ht="31.5" x14ac:dyDescent="0.25">
      <c r="A73" s="8" t="s">
        <v>103</v>
      </c>
      <c r="B73" s="6" t="s">
        <v>136</v>
      </c>
      <c r="C73" s="3">
        <f>SUM(C74:C98)</f>
        <v>5821088.7999999998</v>
      </c>
      <c r="D73" s="23"/>
      <c r="E73" s="47"/>
    </row>
    <row r="74" spans="1:5" ht="18" customHeight="1" x14ac:dyDescent="0.25">
      <c r="A74" s="14" t="s">
        <v>161</v>
      </c>
      <c r="B74" s="6" t="s">
        <v>162</v>
      </c>
      <c r="C74" s="3">
        <v>665054.6</v>
      </c>
      <c r="D74" s="23"/>
      <c r="E74" s="47"/>
    </row>
    <row r="75" spans="1:5" ht="33.75" customHeight="1" x14ac:dyDescent="0.25">
      <c r="A75" s="14" t="s">
        <v>109</v>
      </c>
      <c r="B75" s="15" t="s">
        <v>137</v>
      </c>
      <c r="C75" s="3">
        <v>2401766</v>
      </c>
      <c r="D75" s="23"/>
      <c r="E75" s="47"/>
    </row>
    <row r="76" spans="1:5" ht="50.25" customHeight="1" x14ac:dyDescent="0.25">
      <c r="A76" s="14" t="s">
        <v>163</v>
      </c>
      <c r="B76" s="15" t="s">
        <v>164</v>
      </c>
      <c r="C76" s="3">
        <v>29408.6</v>
      </c>
      <c r="D76" s="23"/>
      <c r="E76" s="39"/>
    </row>
    <row r="77" spans="1:5" ht="31.5" x14ac:dyDescent="0.25">
      <c r="A77" s="14" t="s">
        <v>183</v>
      </c>
      <c r="B77" s="15" t="s">
        <v>165</v>
      </c>
      <c r="C77" s="3">
        <v>10754.5</v>
      </c>
      <c r="D77" s="35"/>
      <c r="E77" s="39"/>
    </row>
    <row r="78" spans="1:5" ht="47.25" x14ac:dyDescent="0.25">
      <c r="A78" s="14" t="s">
        <v>245</v>
      </c>
      <c r="B78" s="15" t="s">
        <v>246</v>
      </c>
      <c r="C78" s="3">
        <v>1216.5999999999999</v>
      </c>
      <c r="D78" s="23"/>
      <c r="E78" s="39"/>
    </row>
    <row r="79" spans="1:5" ht="49.5" customHeight="1" x14ac:dyDescent="0.25">
      <c r="A79" s="16" t="s">
        <v>133</v>
      </c>
      <c r="B79" s="6" t="s">
        <v>138</v>
      </c>
      <c r="C79" s="3">
        <v>6348.6</v>
      </c>
      <c r="D79" s="23"/>
      <c r="E79" s="39"/>
    </row>
    <row r="80" spans="1:5" ht="63" x14ac:dyDescent="0.25">
      <c r="A80" s="16" t="s">
        <v>166</v>
      </c>
      <c r="B80" s="6" t="s">
        <v>169</v>
      </c>
      <c r="C80" s="3">
        <v>370462.8</v>
      </c>
      <c r="D80" s="23"/>
      <c r="E80" s="39"/>
    </row>
    <row r="81" spans="1:5" ht="78.75" x14ac:dyDescent="0.25">
      <c r="A81" s="16" t="s">
        <v>167</v>
      </c>
      <c r="B81" s="6" t="s">
        <v>170</v>
      </c>
      <c r="C81" s="3">
        <v>2116.1</v>
      </c>
      <c r="D81" s="23"/>
      <c r="E81" s="39"/>
    </row>
    <row r="82" spans="1:5" ht="47.25" x14ac:dyDescent="0.25">
      <c r="A82" s="16" t="s">
        <v>168</v>
      </c>
      <c r="B82" s="6" t="s">
        <v>171</v>
      </c>
      <c r="C82" s="3">
        <v>18827.099999999999</v>
      </c>
      <c r="D82" s="23"/>
      <c r="E82" s="39"/>
    </row>
    <row r="83" spans="1:5" ht="93" customHeight="1" x14ac:dyDescent="0.25">
      <c r="A83" s="16" t="s">
        <v>272</v>
      </c>
      <c r="B83" s="6" t="s">
        <v>271</v>
      </c>
      <c r="C83" s="3">
        <v>4025.6</v>
      </c>
      <c r="D83" s="23"/>
      <c r="E83" s="39"/>
    </row>
    <row r="84" spans="1:5" ht="47.25" x14ac:dyDescent="0.25">
      <c r="A84" s="16" t="s">
        <v>105</v>
      </c>
      <c r="B84" s="6" t="s">
        <v>140</v>
      </c>
      <c r="C84" s="37">
        <v>96028.6</v>
      </c>
      <c r="D84" s="23"/>
      <c r="E84" s="39"/>
    </row>
    <row r="85" spans="1:5" ht="78.75" x14ac:dyDescent="0.25">
      <c r="A85" s="10" t="s">
        <v>257</v>
      </c>
      <c r="B85" s="6" t="s">
        <v>258</v>
      </c>
      <c r="C85" s="37">
        <v>132738.79999999999</v>
      </c>
      <c r="D85" s="23"/>
      <c r="E85" s="39"/>
    </row>
    <row r="86" spans="1:5" ht="47.25" x14ac:dyDescent="0.25">
      <c r="A86" s="10" t="s">
        <v>187</v>
      </c>
      <c r="B86" s="6" t="s">
        <v>188</v>
      </c>
      <c r="C86" s="37">
        <v>14070</v>
      </c>
      <c r="D86" s="23"/>
      <c r="E86" s="39"/>
    </row>
    <row r="87" spans="1:5" ht="47.25" x14ac:dyDescent="0.25">
      <c r="A87" s="10" t="s">
        <v>172</v>
      </c>
      <c r="B87" s="6" t="s">
        <v>174</v>
      </c>
      <c r="C87" s="37">
        <v>1265.3</v>
      </c>
      <c r="D87" s="23"/>
      <c r="E87" s="39"/>
    </row>
    <row r="88" spans="1:5" ht="15.75" x14ac:dyDescent="0.25">
      <c r="A88" s="10" t="s">
        <v>173</v>
      </c>
      <c r="B88" s="6" t="s">
        <v>175</v>
      </c>
      <c r="C88" s="37">
        <v>3170.8</v>
      </c>
      <c r="D88" s="23"/>
      <c r="E88" s="39"/>
    </row>
    <row r="89" spans="1:5" ht="47.25" x14ac:dyDescent="0.25">
      <c r="A89" s="10" t="s">
        <v>196</v>
      </c>
      <c r="B89" s="6" t="s">
        <v>195</v>
      </c>
      <c r="C89" s="37">
        <v>593865.5</v>
      </c>
      <c r="D89" s="23"/>
      <c r="E89" s="39"/>
    </row>
    <row r="90" spans="1:5" ht="63" x14ac:dyDescent="0.25">
      <c r="A90" s="10" t="s">
        <v>192</v>
      </c>
      <c r="B90" s="6" t="s">
        <v>191</v>
      </c>
      <c r="C90" s="37">
        <f>144690.91227</f>
        <v>144690.9</v>
      </c>
      <c r="D90" s="23"/>
      <c r="E90" s="39"/>
    </row>
    <row r="91" spans="1:5" ht="47.25" x14ac:dyDescent="0.25">
      <c r="A91" s="9" t="s">
        <v>108</v>
      </c>
      <c r="B91" s="6" t="s">
        <v>139</v>
      </c>
      <c r="C91" s="37">
        <v>133077.79999999999</v>
      </c>
      <c r="D91" s="23"/>
      <c r="E91" s="39"/>
    </row>
    <row r="92" spans="1:5" ht="31.5" x14ac:dyDescent="0.25">
      <c r="A92" s="9" t="s">
        <v>176</v>
      </c>
      <c r="B92" s="6" t="s">
        <v>177</v>
      </c>
      <c r="C92" s="37">
        <v>62691.3</v>
      </c>
      <c r="D92" s="23"/>
      <c r="E92" s="39"/>
    </row>
    <row r="93" spans="1:5" ht="46.5" customHeight="1" x14ac:dyDescent="0.25">
      <c r="A93" s="9" t="s">
        <v>254</v>
      </c>
      <c r="B93" s="6" t="s">
        <v>178</v>
      </c>
      <c r="C93" s="37">
        <v>432740.4</v>
      </c>
      <c r="D93" s="23"/>
      <c r="E93" s="39"/>
    </row>
    <row r="94" spans="1:5" ht="47.25" x14ac:dyDescent="0.25">
      <c r="A94" s="9" t="s">
        <v>241</v>
      </c>
      <c r="B94" s="6" t="s">
        <v>242</v>
      </c>
      <c r="C94" s="37">
        <v>108367.5</v>
      </c>
      <c r="D94" s="23"/>
      <c r="E94" s="39"/>
    </row>
    <row r="95" spans="1:5" ht="63" x14ac:dyDescent="0.25">
      <c r="A95" s="9" t="s">
        <v>252</v>
      </c>
      <c r="B95" s="6" t="s">
        <v>253</v>
      </c>
      <c r="C95" s="37">
        <f>79492.383</f>
        <v>79492.399999999994</v>
      </c>
      <c r="D95" s="23"/>
      <c r="E95" s="39"/>
    </row>
    <row r="96" spans="1:5" ht="47.25" x14ac:dyDescent="0.25">
      <c r="A96" s="9" t="s">
        <v>255</v>
      </c>
      <c r="B96" s="6" t="s">
        <v>179</v>
      </c>
      <c r="C96" s="37">
        <v>452350</v>
      </c>
      <c r="D96" s="23"/>
      <c r="E96" s="39"/>
    </row>
    <row r="97" spans="1:5" ht="78.75" x14ac:dyDescent="0.25">
      <c r="A97" s="9" t="s">
        <v>248</v>
      </c>
      <c r="B97" s="6" t="s">
        <v>180</v>
      </c>
      <c r="C97" s="37">
        <f>23148.1+16683</f>
        <v>39831.1</v>
      </c>
      <c r="D97" s="23"/>
      <c r="E97" s="39"/>
    </row>
    <row r="98" spans="1:5" ht="31.5" x14ac:dyDescent="0.25">
      <c r="A98" s="9" t="s">
        <v>243</v>
      </c>
      <c r="B98" s="6" t="s">
        <v>244</v>
      </c>
      <c r="C98" s="37">
        <f>16727.91</f>
        <v>16727.900000000001</v>
      </c>
      <c r="D98" s="23"/>
      <c r="E98" s="39"/>
    </row>
    <row r="99" spans="1:5" ht="15.75" customHeight="1" x14ac:dyDescent="0.2">
      <c r="A99" s="8" t="s">
        <v>123</v>
      </c>
      <c r="B99" s="6" t="s">
        <v>141</v>
      </c>
      <c r="C99" s="3">
        <f>SUM(C100:C117)</f>
        <v>6045188.2999999998</v>
      </c>
      <c r="D99" s="36"/>
    </row>
    <row r="100" spans="1:5" ht="31.5" x14ac:dyDescent="0.25">
      <c r="A100" s="16" t="s">
        <v>15</v>
      </c>
      <c r="B100" s="6" t="s">
        <v>146</v>
      </c>
      <c r="C100" s="37">
        <f>56527.8</f>
        <v>56527.8</v>
      </c>
      <c r="D100" s="23"/>
    </row>
    <row r="101" spans="1:5" ht="52.5" customHeight="1" x14ac:dyDescent="0.25">
      <c r="A101" s="16" t="s">
        <v>273</v>
      </c>
      <c r="B101" s="6" t="s">
        <v>274</v>
      </c>
      <c r="C101" s="37">
        <v>187.4</v>
      </c>
      <c r="D101" s="23"/>
    </row>
    <row r="102" spans="1:5" ht="31.5" x14ac:dyDescent="0.25">
      <c r="A102" s="10" t="s">
        <v>107</v>
      </c>
      <c r="B102" s="6" t="s">
        <v>148</v>
      </c>
      <c r="C102" s="37">
        <f>32141.7</f>
        <v>32141.7</v>
      </c>
      <c r="D102" s="23"/>
    </row>
    <row r="103" spans="1:5" ht="31.5" x14ac:dyDescent="0.25">
      <c r="A103" s="9" t="s">
        <v>106</v>
      </c>
      <c r="B103" s="6" t="s">
        <v>147</v>
      </c>
      <c r="C103" s="37">
        <v>793770.5</v>
      </c>
      <c r="D103" s="23"/>
    </row>
    <row r="104" spans="1:5" ht="93.75" customHeight="1" x14ac:dyDescent="0.25">
      <c r="A104" s="16" t="s">
        <v>132</v>
      </c>
      <c r="B104" s="6" t="s">
        <v>261</v>
      </c>
      <c r="C104" s="3">
        <v>55888.5</v>
      </c>
      <c r="D104" s="23"/>
    </row>
    <row r="105" spans="1:5" ht="78.75" x14ac:dyDescent="0.25">
      <c r="A105" s="16" t="s">
        <v>131</v>
      </c>
      <c r="B105" s="6" t="s">
        <v>152</v>
      </c>
      <c r="C105" s="3">
        <f>32632.4</f>
        <v>32632.400000000001</v>
      </c>
      <c r="D105" s="23"/>
    </row>
    <row r="106" spans="1:5" ht="66" customHeight="1" x14ac:dyDescent="0.25">
      <c r="A106" s="16" t="s">
        <v>126</v>
      </c>
      <c r="B106" s="6" t="s">
        <v>155</v>
      </c>
      <c r="C106" s="3">
        <v>11279</v>
      </c>
      <c r="D106" s="23"/>
    </row>
    <row r="107" spans="1:5" ht="61.5" customHeight="1" x14ac:dyDescent="0.25">
      <c r="A107" s="9" t="s">
        <v>256</v>
      </c>
      <c r="B107" s="6" t="s">
        <v>143</v>
      </c>
      <c r="C107" s="37">
        <v>90269.5</v>
      </c>
      <c r="D107" s="23"/>
    </row>
    <row r="108" spans="1:5" ht="49.5" customHeight="1" x14ac:dyDescent="0.25">
      <c r="A108" s="16" t="s">
        <v>158</v>
      </c>
      <c r="B108" s="6" t="s">
        <v>144</v>
      </c>
      <c r="C108" s="37">
        <f>120.9</f>
        <v>120.9</v>
      </c>
      <c r="D108" s="23"/>
    </row>
    <row r="109" spans="1:5" ht="31.5" x14ac:dyDescent="0.25">
      <c r="A109" s="10" t="s">
        <v>11</v>
      </c>
      <c r="B109" s="6" t="s">
        <v>142</v>
      </c>
      <c r="C109" s="37">
        <f>1177218.9</f>
        <v>1177218.8999999999</v>
      </c>
      <c r="D109" s="23"/>
    </row>
    <row r="110" spans="1:5" ht="48" customHeight="1" x14ac:dyDescent="0.25">
      <c r="A110" s="9" t="s">
        <v>37</v>
      </c>
      <c r="B110" s="6" t="s">
        <v>149</v>
      </c>
      <c r="C110" s="37">
        <v>51867.6</v>
      </c>
      <c r="D110" s="23"/>
    </row>
    <row r="111" spans="1:5" ht="63" x14ac:dyDescent="0.25">
      <c r="A111" s="16" t="s">
        <v>8</v>
      </c>
      <c r="B111" s="6" t="s">
        <v>151</v>
      </c>
      <c r="C111" s="3">
        <v>41584.699999999997</v>
      </c>
      <c r="D111" s="23"/>
    </row>
    <row r="112" spans="1:5" ht="47.25" x14ac:dyDescent="0.25">
      <c r="A112" s="16" t="s">
        <v>14</v>
      </c>
      <c r="B112" s="6" t="s">
        <v>145</v>
      </c>
      <c r="C112" s="37">
        <f>221.3</f>
        <v>221.3</v>
      </c>
      <c r="D112" s="23"/>
    </row>
    <row r="113" spans="1:4" ht="47.25" x14ac:dyDescent="0.25">
      <c r="A113" s="10" t="s">
        <v>42</v>
      </c>
      <c r="B113" s="6" t="s">
        <v>150</v>
      </c>
      <c r="C113" s="37">
        <v>839084.7</v>
      </c>
      <c r="D113" s="23"/>
    </row>
    <row r="114" spans="1:4" ht="78" customHeight="1" x14ac:dyDescent="0.25">
      <c r="A114" s="16" t="s">
        <v>104</v>
      </c>
      <c r="B114" s="6" t="s">
        <v>154</v>
      </c>
      <c r="C114" s="3">
        <v>1881823.1</v>
      </c>
      <c r="D114" s="23"/>
    </row>
    <row r="115" spans="1:4" ht="95.25" customHeight="1" x14ac:dyDescent="0.25">
      <c r="A115" s="16" t="s">
        <v>186</v>
      </c>
      <c r="B115" s="6" t="s">
        <v>185</v>
      </c>
      <c r="C115" s="3">
        <v>657784.1</v>
      </c>
      <c r="D115" s="23"/>
    </row>
    <row r="116" spans="1:4" ht="33.75" customHeight="1" x14ac:dyDescent="0.25">
      <c r="A116" s="16" t="s">
        <v>118</v>
      </c>
      <c r="B116" s="6" t="s">
        <v>153</v>
      </c>
      <c r="C116" s="3">
        <v>12907.7</v>
      </c>
      <c r="D116" s="23"/>
    </row>
    <row r="117" spans="1:4" ht="31.5" x14ac:dyDescent="0.25">
      <c r="A117" s="16" t="s">
        <v>181</v>
      </c>
      <c r="B117" s="6" t="s">
        <v>182</v>
      </c>
      <c r="C117" s="3">
        <v>309878.5</v>
      </c>
      <c r="D117" s="23"/>
    </row>
    <row r="118" spans="1:4" ht="15.75" x14ac:dyDescent="0.25">
      <c r="A118" s="13" t="s">
        <v>17</v>
      </c>
      <c r="B118" s="6" t="s">
        <v>156</v>
      </c>
      <c r="C118" s="3">
        <f>SUM(C119:C124)</f>
        <v>1028934.7</v>
      </c>
      <c r="D118" s="23"/>
    </row>
    <row r="119" spans="1:4" ht="47.25" x14ac:dyDescent="0.25">
      <c r="A119" s="16" t="s">
        <v>190</v>
      </c>
      <c r="B119" s="6" t="s">
        <v>189</v>
      </c>
      <c r="C119" s="3">
        <v>54000</v>
      </c>
      <c r="D119" s="23"/>
    </row>
    <row r="120" spans="1:4" ht="47.25" x14ac:dyDescent="0.25">
      <c r="A120" s="16" t="s">
        <v>262</v>
      </c>
      <c r="B120" s="6" t="s">
        <v>263</v>
      </c>
      <c r="C120" s="3">
        <v>6183.2</v>
      </c>
      <c r="D120" s="23"/>
    </row>
    <row r="121" spans="1:4" ht="47.25" x14ac:dyDescent="0.25">
      <c r="A121" s="10" t="s">
        <v>240</v>
      </c>
      <c r="B121" s="6" t="s">
        <v>239</v>
      </c>
      <c r="C121" s="3">
        <v>2092.9</v>
      </c>
      <c r="D121" s="23"/>
    </row>
    <row r="122" spans="1:4" ht="33.75" customHeight="1" x14ac:dyDescent="0.25">
      <c r="A122" s="16" t="s">
        <v>130</v>
      </c>
      <c r="B122" s="6" t="s">
        <v>157</v>
      </c>
      <c r="C122" s="3">
        <f>236858.6</f>
        <v>236858.6</v>
      </c>
      <c r="D122" s="23"/>
    </row>
    <row r="123" spans="1:4" ht="47.25" x14ac:dyDescent="0.25">
      <c r="A123" s="16" t="s">
        <v>194</v>
      </c>
      <c r="B123" s="6" t="s">
        <v>193</v>
      </c>
      <c r="C123" s="3">
        <v>625000</v>
      </c>
      <c r="D123" s="23"/>
    </row>
    <row r="124" spans="1:4" ht="15.75" x14ac:dyDescent="0.25">
      <c r="A124" s="16" t="s">
        <v>285</v>
      </c>
      <c r="B124" s="6" t="s">
        <v>286</v>
      </c>
      <c r="C124" s="3">
        <v>104800</v>
      </c>
      <c r="D124" s="23"/>
    </row>
    <row r="125" spans="1:4" ht="15.75" x14ac:dyDescent="0.25">
      <c r="A125" s="12" t="s">
        <v>265</v>
      </c>
      <c r="B125" s="6" t="s">
        <v>264</v>
      </c>
      <c r="C125" s="3">
        <f>C126</f>
        <v>4415.2</v>
      </c>
      <c r="D125" s="23"/>
    </row>
    <row r="126" spans="1:4" ht="31.5" x14ac:dyDescent="0.25">
      <c r="A126" s="48" t="s">
        <v>266</v>
      </c>
      <c r="B126" s="6" t="s">
        <v>267</v>
      </c>
      <c r="C126" s="3">
        <f>C127+C128</f>
        <v>4415.2</v>
      </c>
      <c r="D126" s="23"/>
    </row>
    <row r="127" spans="1:4" ht="47.25" x14ac:dyDescent="0.25">
      <c r="A127" s="16" t="s">
        <v>269</v>
      </c>
      <c r="B127" s="6" t="s">
        <v>270</v>
      </c>
      <c r="C127" s="3">
        <v>780.2</v>
      </c>
      <c r="D127" s="23"/>
    </row>
    <row r="128" spans="1:4" ht="31.5" x14ac:dyDescent="0.25">
      <c r="A128" s="16" t="s">
        <v>266</v>
      </c>
      <c r="B128" s="6" t="s">
        <v>268</v>
      </c>
      <c r="C128" s="3">
        <v>3635</v>
      </c>
      <c r="D128" s="23"/>
    </row>
    <row r="129" spans="1:4" ht="94.5" x14ac:dyDescent="0.25">
      <c r="A129" s="12" t="s">
        <v>199</v>
      </c>
      <c r="B129" s="6" t="s">
        <v>197</v>
      </c>
      <c r="C129" s="3">
        <f>C130+C139</f>
        <v>375261.1</v>
      </c>
      <c r="D129" s="23"/>
    </row>
    <row r="130" spans="1:4" ht="63" x14ac:dyDescent="0.25">
      <c r="A130" s="48" t="s">
        <v>198</v>
      </c>
      <c r="B130" s="6" t="s">
        <v>200</v>
      </c>
      <c r="C130" s="3">
        <f>C131</f>
        <v>252330.4</v>
      </c>
      <c r="D130" s="23"/>
    </row>
    <row r="131" spans="1:4" ht="78.75" x14ac:dyDescent="0.25">
      <c r="A131" s="16" t="s">
        <v>202</v>
      </c>
      <c r="B131" s="6" t="s">
        <v>201</v>
      </c>
      <c r="C131" s="3">
        <f>C132+C133+C134+C135+C136+C137+C138</f>
        <v>252330.4</v>
      </c>
      <c r="D131" s="23"/>
    </row>
    <row r="132" spans="1:4" ht="78.75" x14ac:dyDescent="0.25">
      <c r="A132" s="49" t="s">
        <v>275</v>
      </c>
      <c r="B132" s="6" t="s">
        <v>287</v>
      </c>
      <c r="C132" s="3">
        <v>500.2</v>
      </c>
      <c r="D132" s="23"/>
    </row>
    <row r="133" spans="1:4" ht="78.75" x14ac:dyDescent="0.25">
      <c r="A133" s="49" t="s">
        <v>203</v>
      </c>
      <c r="B133" s="6" t="s">
        <v>204</v>
      </c>
      <c r="C133" s="3">
        <v>2330.9</v>
      </c>
      <c r="D133" s="23"/>
    </row>
    <row r="134" spans="1:4" ht="62.25" customHeight="1" x14ac:dyDescent="0.25">
      <c r="A134" s="49" t="s">
        <v>206</v>
      </c>
      <c r="B134" s="6" t="s">
        <v>205</v>
      </c>
      <c r="C134" s="3">
        <v>14248.7</v>
      </c>
      <c r="D134" s="23"/>
    </row>
    <row r="135" spans="1:4" ht="78.75" customHeight="1" x14ac:dyDescent="0.25">
      <c r="A135" s="49" t="s">
        <v>208</v>
      </c>
      <c r="B135" s="6" t="s">
        <v>207</v>
      </c>
      <c r="C135" s="3">
        <v>3783.8</v>
      </c>
      <c r="D135" s="23"/>
    </row>
    <row r="136" spans="1:4" ht="66" customHeight="1" x14ac:dyDescent="0.25">
      <c r="A136" s="49" t="s">
        <v>209</v>
      </c>
      <c r="B136" s="6" t="s">
        <v>210</v>
      </c>
      <c r="C136" s="3">
        <v>2952.8</v>
      </c>
      <c r="D136" s="23"/>
    </row>
    <row r="137" spans="1:4" ht="78.75" x14ac:dyDescent="0.25">
      <c r="A137" s="49" t="s">
        <v>212</v>
      </c>
      <c r="B137" s="6" t="s">
        <v>211</v>
      </c>
      <c r="C137" s="3">
        <v>7924.9</v>
      </c>
      <c r="D137" s="23"/>
    </row>
    <row r="138" spans="1:4" ht="63" x14ac:dyDescent="0.25">
      <c r="A138" s="49" t="s">
        <v>214</v>
      </c>
      <c r="B138" s="6" t="s">
        <v>213</v>
      </c>
      <c r="C138" s="3">
        <v>220589.1</v>
      </c>
      <c r="D138" s="23"/>
    </row>
    <row r="139" spans="1:4" ht="31.5" x14ac:dyDescent="0.25">
      <c r="A139" s="48" t="s">
        <v>216</v>
      </c>
      <c r="B139" s="6" t="s">
        <v>215</v>
      </c>
      <c r="C139" s="3">
        <f>C140</f>
        <v>122930.7</v>
      </c>
      <c r="D139" s="23"/>
    </row>
    <row r="140" spans="1:4" ht="31.5" x14ac:dyDescent="0.25">
      <c r="A140" s="16" t="s">
        <v>218</v>
      </c>
      <c r="B140" s="6" t="s">
        <v>217</v>
      </c>
      <c r="C140" s="3">
        <f>+C141+C142+C143</f>
        <v>122930.7</v>
      </c>
      <c r="D140" s="23"/>
    </row>
    <row r="141" spans="1:4" ht="35.25" customHeight="1" x14ac:dyDescent="0.25">
      <c r="A141" s="49" t="s">
        <v>276</v>
      </c>
      <c r="B141" s="6" t="s">
        <v>277</v>
      </c>
      <c r="C141" s="3">
        <v>109087.7</v>
      </c>
      <c r="D141" s="23"/>
    </row>
    <row r="142" spans="1:4" ht="35.25" customHeight="1" x14ac:dyDescent="0.25">
      <c r="A142" s="49" t="s">
        <v>278</v>
      </c>
      <c r="B142" s="6" t="s">
        <v>279</v>
      </c>
      <c r="C142" s="3">
        <v>4666.1000000000004</v>
      </c>
      <c r="D142" s="23"/>
    </row>
    <row r="143" spans="1:4" ht="36.75" customHeight="1" x14ac:dyDescent="0.25">
      <c r="A143" s="49" t="s">
        <v>220</v>
      </c>
      <c r="B143" s="6" t="s">
        <v>219</v>
      </c>
      <c r="C143" s="3">
        <v>9176.9</v>
      </c>
      <c r="D143" s="23"/>
    </row>
    <row r="144" spans="1:4" ht="47.25" x14ac:dyDescent="0.25">
      <c r="A144" s="50" t="s">
        <v>221</v>
      </c>
      <c r="B144" s="6" t="s">
        <v>222</v>
      </c>
      <c r="C144" s="3">
        <f>C145</f>
        <v>-55342.1</v>
      </c>
      <c r="D144" s="23"/>
    </row>
    <row r="145" spans="1:5" ht="47.25" x14ac:dyDescent="0.25">
      <c r="A145" s="48" t="s">
        <v>224</v>
      </c>
      <c r="B145" s="6" t="s">
        <v>223</v>
      </c>
      <c r="C145" s="3">
        <f>C146+C147+C148+C149+C150+C151+C152</f>
        <v>-55342.1</v>
      </c>
      <c r="D145" s="23"/>
    </row>
    <row r="146" spans="1:5" ht="63" x14ac:dyDescent="0.25">
      <c r="A146" s="16" t="s">
        <v>226</v>
      </c>
      <c r="B146" s="6" t="s">
        <v>225</v>
      </c>
      <c r="C146" s="3">
        <v>-1555.6</v>
      </c>
      <c r="D146" s="23"/>
    </row>
    <row r="147" spans="1:5" ht="49.5" customHeight="1" x14ac:dyDescent="0.25">
      <c r="A147" s="16" t="s">
        <v>228</v>
      </c>
      <c r="B147" s="6" t="s">
        <v>227</v>
      </c>
      <c r="C147" s="3">
        <v>-12164.4</v>
      </c>
      <c r="D147" s="23"/>
    </row>
    <row r="148" spans="1:5" ht="63.75" customHeight="1" x14ac:dyDescent="0.25">
      <c r="A148" s="16" t="s">
        <v>229</v>
      </c>
      <c r="B148" s="6" t="s">
        <v>230</v>
      </c>
      <c r="C148" s="3">
        <v>-3783.8</v>
      </c>
      <c r="D148" s="23"/>
    </row>
    <row r="149" spans="1:5" ht="49.5" customHeight="1" x14ac:dyDescent="0.25">
      <c r="A149" s="16" t="s">
        <v>232</v>
      </c>
      <c r="B149" s="6" t="s">
        <v>231</v>
      </c>
      <c r="C149" s="3">
        <v>-4149.1000000000004</v>
      </c>
      <c r="D149" s="23"/>
    </row>
    <row r="150" spans="1:5" ht="63" x14ac:dyDescent="0.25">
      <c r="A150" s="16" t="s">
        <v>234</v>
      </c>
      <c r="B150" s="6" t="s">
        <v>233</v>
      </c>
      <c r="C150" s="3">
        <v>-7924.9</v>
      </c>
      <c r="D150" s="23"/>
    </row>
    <row r="151" spans="1:5" ht="63.75" customHeight="1" x14ac:dyDescent="0.25">
      <c r="A151" s="16" t="s">
        <v>235</v>
      </c>
      <c r="B151" s="6" t="s">
        <v>236</v>
      </c>
      <c r="C151" s="3">
        <v>-0.1</v>
      </c>
      <c r="D151" s="23"/>
    </row>
    <row r="152" spans="1:5" ht="47.25" x14ac:dyDescent="0.25">
      <c r="A152" s="16" t="s">
        <v>238</v>
      </c>
      <c r="B152" s="6" t="s">
        <v>237</v>
      </c>
      <c r="C152" s="3">
        <v>-25764.2</v>
      </c>
      <c r="D152" s="23"/>
    </row>
    <row r="153" spans="1:5" s="23" customFormat="1" ht="15.75" x14ac:dyDescent="0.25">
      <c r="A153" s="22" t="s">
        <v>18</v>
      </c>
      <c r="B153" s="40"/>
      <c r="C153" s="41">
        <f>C16+C68</f>
        <v>126189487</v>
      </c>
      <c r="D153" s="36" t="s">
        <v>125</v>
      </c>
      <c r="E153" s="46"/>
    </row>
  </sheetData>
  <autoFilter ref="A15:E15"/>
  <mergeCells count="1">
    <mergeCell ref="A12:C12"/>
  </mergeCells>
  <printOptions horizontalCentered="1"/>
  <pageMargins left="0.78740157480314965" right="0.39370078740157483" top="0.78740157480314965" bottom="0.78740157480314965" header="0.39370078740157483" footer="0"/>
  <pageSetup paperSize="9" scale="75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Прил.3 в Закон</vt:lpstr>
      <vt:lpstr>'Прил.3 в Закон'!Заголовки_для_печати</vt:lpstr>
      <vt:lpstr>'Прил.3 в Закон'!Область_печати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Ружникова А.С.</cp:lastModifiedBy>
  <cp:lastPrinted>2017-05-31T07:44:17Z</cp:lastPrinted>
  <dcterms:created xsi:type="dcterms:W3CDTF">2009-01-15T06:05:27Z</dcterms:created>
  <dcterms:modified xsi:type="dcterms:W3CDTF">2017-05-31T07:44:22Z</dcterms:modified>
</cp:coreProperties>
</file>