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341" yWindow="65326" windowWidth="11550" windowHeight="10740" activeTab="1"/>
  </bookViews>
  <sheets>
    <sheet name="исполн" sheetId="1" r:id="rId1"/>
    <sheet name="ожидаемое" sheetId="2" r:id="rId2"/>
  </sheets>
  <externalReferences>
    <externalReference r:id="rId5"/>
  </externalReferences>
  <definedNames>
    <definedName name="_xlnm._FilterDatabase" localSheetId="0" hidden="1">'исполн'!$A$83:$E$203</definedName>
    <definedName name="_xlnm._FilterDatabase" localSheetId="1" hidden="1">'ожидаемое'!$A$4:$E$195</definedName>
    <definedName name="Z_0224AB01_58A2_4204_BCAC_E486514FD558_.wvu.FilterData" localSheetId="0" hidden="1">'исполн'!$A$4:$E$82</definedName>
    <definedName name="Z_0224AB01_58A2_4204_BCAC_E486514FD558_.wvu.FilterData" localSheetId="1" hidden="1">'ожидаемое'!$A$4:$E$67</definedName>
    <definedName name="Z_02557F4A_F5AD_4132_8198_E64811910D2A_.wvu.FilterData" localSheetId="0" hidden="1">'исполн'!$A$4:$E$194</definedName>
    <definedName name="Z_02557F4A_F5AD_4132_8198_E64811910D2A_.wvu.FilterData" localSheetId="1" hidden="1">'ожидаемое'!$A$4:$E$187</definedName>
    <definedName name="Z_07709371_38A6_4D9A_B508_C31655D8D27C_.wvu.FilterData" localSheetId="0" hidden="1">'исполн'!$A$4:$E$195</definedName>
    <definedName name="Z_07709371_38A6_4D9A_B508_C31655D8D27C_.wvu.FilterData" localSheetId="1" hidden="1">'ожидаемое'!$A$4:$E$187</definedName>
    <definedName name="Z_07C1592F_64F7_48AF_957C_0E7DB0E882C1_.wvu.FilterData" localSheetId="0" hidden="1">'исполн'!$A$4:$E$194</definedName>
    <definedName name="Z_07C1592F_64F7_48AF_957C_0E7DB0E882C1_.wvu.FilterData" localSheetId="1" hidden="1">'ожидаемое'!$A$4:$E$187</definedName>
    <definedName name="Z_0B157CE4_0532_433A_902A_28973AF4B0E2_.wvu.FilterData" localSheetId="0" hidden="1">'исполн'!$A$4:$E$201</definedName>
    <definedName name="Z_0B157CE4_0532_433A_902A_28973AF4B0E2_.wvu.FilterData" localSheetId="1" hidden="1">'ожидаемое'!$A$4:$E$195</definedName>
    <definedName name="Z_0D7027A6_552F_481F_A330_53F5FCCAD6E7_.wvu.FilterData" localSheetId="0" hidden="1">'исполн'!$A$4:$E$201</definedName>
    <definedName name="Z_0D7027A6_552F_481F_A330_53F5FCCAD6E7_.wvu.FilterData" localSheetId="1" hidden="1">'ожидаемое'!$A$4:$E$195</definedName>
    <definedName name="Z_0D7027A6_552F_481F_A330_53F5FCCAD6E7_.wvu.PrintArea" localSheetId="0" hidden="1">'исполн'!$A$1:$E$241</definedName>
    <definedName name="Z_0D7027A6_552F_481F_A330_53F5FCCAD6E7_.wvu.PrintArea" localSheetId="1" hidden="1">'ожидаемое'!$A$1:$E$206</definedName>
    <definedName name="Z_0D7027A6_552F_481F_A330_53F5FCCAD6E7_.wvu.PrintTitles" localSheetId="0" hidden="1">'исполн'!$4:$4</definedName>
    <definedName name="Z_0D7027A6_552F_481F_A330_53F5FCCAD6E7_.wvu.PrintTitles" localSheetId="1" hidden="1">'ожидаемое'!$4:$4</definedName>
    <definedName name="Z_0D7027A6_552F_481F_A330_53F5FCCAD6E7_.wvu.Rows" localSheetId="0" hidden="1">'исполн'!#REF!</definedName>
    <definedName name="Z_0D7027A6_552F_481F_A330_53F5FCCAD6E7_.wvu.Rows" localSheetId="1" hidden="1">'ожидаемое'!#REF!</definedName>
    <definedName name="Z_0DEE54E0_1466_4237_86AF_AD7C5C225E4D_.wvu.FilterData" localSheetId="1" hidden="1">'ожидаемое'!$A$4:$E$187</definedName>
    <definedName name="Z_109517B7_5CA3_45DB_9A4A_EC34D678C613_.wvu.FilterData" localSheetId="0" hidden="1">'исполн'!$A$4:$E$196</definedName>
    <definedName name="Z_109517B7_5CA3_45DB_9A4A_EC34D678C613_.wvu.FilterData" localSheetId="1" hidden="1">'ожидаемое'!$A$4:$E$192</definedName>
    <definedName name="Z_109517B7_5CA3_45DB_9A4A_EC34D678C613_.wvu.Rows" localSheetId="0" hidden="1">'исполн'!#REF!,'исполн'!#REF!,'исполн'!#REF!,'исполн'!#REF!,'исполн'!#REF!</definedName>
    <definedName name="Z_109517B7_5CA3_45DB_9A4A_EC34D678C613_.wvu.Rows" localSheetId="1" hidden="1">'ожидаемое'!$24:$24,'ожидаемое'!#REF!,'ожидаемое'!#REF!,'ожидаемое'!$42:$42,'ожидаемое'!#REF!,'ожидаемое'!$53:$53,'ожидаемое'!$58:$58,'ожидаемое'!#REF!,'ожидаемое'!#REF!,'ожидаемое'!#REF!</definedName>
    <definedName name="Z_15652A2D_78C0_4B6F_A6E4_9E58EE796A0B_.wvu.FilterData" localSheetId="1" hidden="1">'ожидаемое'!$A$4:$E$187</definedName>
    <definedName name="Z_16478C93_9FE4_4135_8A59_D1D0A5C89A03_.wvu.FilterData" localSheetId="0" hidden="1">'исполн'!$A$4:$E$82</definedName>
    <definedName name="Z_16478C93_9FE4_4135_8A59_D1D0A5C89A03_.wvu.FilterData" localSheetId="1" hidden="1">'ожидаемое'!$A$4:$E$67</definedName>
    <definedName name="Z_16478C93_9FE4_4135_8A59_D1D0A5C89A03_.wvu.PrintArea" localSheetId="1" hidden="1">'ожидаемое'!$A$1:$E$67</definedName>
    <definedName name="Z_16478C93_9FE4_4135_8A59_D1D0A5C89A03_.wvu.PrintTitles" localSheetId="1" hidden="1">'ожидаемое'!$3:$4</definedName>
    <definedName name="Z_17A213B7_ACBE_4D58_8468_716AC0BA73D7_.wvu.FilterData" localSheetId="0" hidden="1">'исполн'!$A$4:$E$194</definedName>
    <definedName name="Z_17A213B7_ACBE_4D58_8468_716AC0BA73D7_.wvu.FilterData" localSheetId="1" hidden="1">'ожидаемое'!$A$4:$E$187</definedName>
    <definedName name="Z_17B02BFB_7A98_436C_AC12_521528852B0D_.wvu.FilterData" localSheetId="0" hidden="1">'исполн'!$A$4:$E$194</definedName>
    <definedName name="Z_17B02BFB_7A98_436C_AC12_521528852B0D_.wvu.FilterData" localSheetId="1" hidden="1">'ожидаемое'!$A$4:$E$187</definedName>
    <definedName name="Z_1B90EDC8_47E9_4F39_A365_E65BAC5DFE49_.wvu.FilterData" localSheetId="1" hidden="1">'ожидаемое'!$A$4:$E$187</definedName>
    <definedName name="Z_1CBB1A71_A8B4_4B71_9134_C2173DBD7251_.wvu.FilterData" localSheetId="1" hidden="1">'ожидаемое'!$A$4:$E$187</definedName>
    <definedName name="Z_1CE11D44_1E12_48BC_BD40_9C7E5A837A81_.wvu.FilterData" localSheetId="0" hidden="1">'исполн'!$A$4:$E$82</definedName>
    <definedName name="Z_1CE11D44_1E12_48BC_BD40_9C7E5A837A81_.wvu.FilterData" localSheetId="1" hidden="1">'ожидаемое'!$A$4:$E$67</definedName>
    <definedName name="Z_226C2589_169F_421D_A948_1F09E67387A1_.wvu.FilterData" localSheetId="1" hidden="1">'ожидаемое'!$A$4:$E$187</definedName>
    <definedName name="Z_247E09BE_BDC8_48FC_A716_FA945C75CABA_.wvu.FilterData" localSheetId="0" hidden="1">'исполн'!$A$4:$E$4</definedName>
    <definedName name="Z_26422E13_4D2E_4A3D_A68F_F147C801617B_.wvu.FilterData" localSheetId="0" hidden="1">'исполн'!$A$4:$E$196</definedName>
    <definedName name="Z_26422E13_4D2E_4A3D_A68F_F147C801617B_.wvu.FilterData" localSheetId="1" hidden="1">'ожидаемое'!$A$4:$E$192</definedName>
    <definedName name="Z_26BAE8E3_7712_4CAF_AE2C_8BE486045C71_.wvu.FilterData" localSheetId="1" hidden="1">'ожидаемое'!$A$4:$E$67</definedName>
    <definedName name="Z_286AEABD_89B7_4DB0_AD0C_A403A6287045_.wvu.FilterData" localSheetId="1" hidden="1">'ожидаемое'!$A$4:$E$187</definedName>
    <definedName name="Z_29F181D9_8B87_456A_A146_FEBF8CD4EC53_.wvu.FilterData" localSheetId="1" hidden="1">'ожидаемое'!$A$4:$D$49</definedName>
    <definedName name="Z_2B3E5FD7_B351_4E92_94DC_24306E9FB722_.wvu.FilterData" localSheetId="0" hidden="1">'исполн'!$A$4:$E$82</definedName>
    <definedName name="Z_2B3E5FD7_B351_4E92_94DC_24306E9FB722_.wvu.FilterData" localSheetId="1" hidden="1">'ожидаемое'!$A$4:$E$67</definedName>
    <definedName name="Z_2CA3C242_35E0_46DA_B639_59EF35BDF3C7_.wvu.FilterData" localSheetId="0" hidden="1">'исполн'!$A$4:$E$194</definedName>
    <definedName name="Z_2CA3C242_35E0_46DA_B639_59EF35BDF3C7_.wvu.FilterData" localSheetId="1" hidden="1">'ожидаемое'!$A$4:$E$187</definedName>
    <definedName name="Z_2D6C6319_A085_4C25_A29B_10F4ED706010_.wvu.FilterData" localSheetId="0" hidden="1">'исполн'!$A$4:$E$4</definedName>
    <definedName name="Z_2E90A4CF_FD98_4A7D_9F95_E68F51722ACE_.wvu.FilterData" localSheetId="0" hidden="1">'исполн'!$A$4:$E$4</definedName>
    <definedName name="Z_2E90A4CF_FD98_4A7D_9F95_E68F51722ACE_.wvu.FilterData" localSheetId="1" hidden="1">'ожидаемое'!$A$4:$E$67</definedName>
    <definedName name="Z_32207435_A0A9_403C_A8FE_D7EA94053274_.wvu.FilterData" localSheetId="1" hidden="1">'ожидаемое'!$A$4:$E$67</definedName>
    <definedName name="Z_369381D8_E7BC_4372_9368_EB782D53C07D_.wvu.FilterData" localSheetId="0" hidden="1">'исполн'!$A$4:$E$197</definedName>
    <definedName name="Z_369381D8_E7BC_4372_9368_EB782D53C07D_.wvu.FilterData" localSheetId="1" hidden="1">'ожидаемое'!$A$4:$E$195</definedName>
    <definedName name="Z_39617577_4CC6_4B68_ACB8_F7C204CCE31B_.wvu.FilterData" localSheetId="0" hidden="1">'исполн'!$A$4:$E$194</definedName>
    <definedName name="Z_3E6B5CA2_A344_4478_B628_730C36C3FDBF_.wvu.FilterData" localSheetId="0" hidden="1">'исполн'!$A$4:$E$82</definedName>
    <definedName name="Z_3E6B5CA2_A344_4478_B628_730C36C3FDBF_.wvu.FilterData" localSheetId="1" hidden="1">'ожидаемое'!$A$4:$E$67</definedName>
    <definedName name="Z_431935AD_1099_4A5A_9E35_6C75BC2F4BBB_.wvu.FilterData" localSheetId="0" hidden="1">'исполн'!$A$4:$E$194</definedName>
    <definedName name="Z_431935AD_1099_4A5A_9E35_6C75BC2F4BBB_.wvu.FilterData" localSheetId="1" hidden="1">'ожидаемое'!$A$4:$E$187</definedName>
    <definedName name="Z_44B983E1_9E0A_40E4_88D2_4090FF879D37_.wvu.FilterData" localSheetId="0" hidden="1">'исполн'!$A$4:$E$194</definedName>
    <definedName name="Z_44B983E1_9E0A_40E4_88D2_4090FF879D37_.wvu.FilterData" localSheetId="1" hidden="1">'ожидаемое'!$A$4:$E$187</definedName>
    <definedName name="Z_44E9E8D2_8821_4165_BBF9_802020D40815_.wvu.FilterData" localSheetId="0" hidden="1">'исполн'!$A$4:$E$82</definedName>
    <definedName name="Z_44E9E8D2_8821_4165_BBF9_802020D40815_.wvu.FilterData" localSheetId="1" hidden="1">'ожидаемое'!$A$4:$E$67</definedName>
    <definedName name="Z_45E047A4_9BEF_4CE0_9019_1682C90953A3_.wvu.FilterData" localSheetId="0" hidden="1">'исполн'!$A$4:$E$82</definedName>
    <definedName name="Z_45E047A4_9BEF_4CE0_9019_1682C90953A3_.wvu.FilterData" localSheetId="1" hidden="1">'ожидаемое'!$A$4:$E$67</definedName>
    <definedName name="Z_46A45F4B_8B24_4D8C_9233_C8DAE3047A58_.wvu.FilterData" localSheetId="1" hidden="1">'ожидаемое'!$A$4:$D$49</definedName>
    <definedName name="Z_46A45F4B_8B24_4D8C_9233_C8DAE3047A58_.wvu.PrintTitles" localSheetId="0" hidden="1">'исполн'!$3:$4</definedName>
    <definedName name="Z_46A45F4B_8B24_4D8C_9233_C8DAE3047A58_.wvu.PrintTitles" localSheetId="1" hidden="1">'ожидаемое'!$3:$4</definedName>
    <definedName name="Z_540F8D2C_1F8D_46C0_A39F_E044F1EA8731_.wvu.FilterData" localSheetId="0" hidden="1">'исполн'!$A$4:$E$82</definedName>
    <definedName name="Z_540F8D2C_1F8D_46C0_A39F_E044F1EA8731_.wvu.FilterData" localSheetId="1" hidden="1">'ожидаемое'!$A$4:$E$67</definedName>
    <definedName name="Z_58BFB70A_476B_4DB4_A57A_7586416FC192_.wvu.FilterData" localSheetId="0" hidden="1">'исполн'!$A$4:$E$82</definedName>
    <definedName name="Z_58BFB70A_476B_4DB4_A57A_7586416FC192_.wvu.FilterData" localSheetId="1" hidden="1">'ожидаемое'!$A$4:$E$67</definedName>
    <definedName name="Z_58BFB70A_476B_4DB4_A57A_7586416FC192_.wvu.PrintArea" localSheetId="0" hidden="1">'исполн'!$A$1:$E$82</definedName>
    <definedName name="Z_58BFB70A_476B_4DB4_A57A_7586416FC192_.wvu.PrintArea" localSheetId="1" hidden="1">'ожидаемое'!$A$1:$E$67</definedName>
    <definedName name="Z_58BFB70A_476B_4DB4_A57A_7586416FC192_.wvu.PrintTitles" localSheetId="0" hidden="1">'исполн'!$3:$4</definedName>
    <definedName name="Z_58BFB70A_476B_4DB4_A57A_7586416FC192_.wvu.PrintTitles" localSheetId="1" hidden="1">'ожидаемое'!$3:$4</definedName>
    <definedName name="Z_58BFB70A_476B_4DB4_A57A_7586416FC192_.wvu.Rows" localSheetId="0" hidden="1">'исполн'!#REF!,'исполн'!#REF!</definedName>
    <definedName name="Z_5CEB1882_4064_4733_A34E_D24B026BEEE9_.wvu.FilterData" localSheetId="0" hidden="1">'исполн'!$A$4:$E$194</definedName>
    <definedName name="Z_5CEB1882_4064_4733_A34E_D24B026BEEE9_.wvu.FilterData" localSheetId="1" hidden="1">'ожидаемое'!$A$4:$E$187</definedName>
    <definedName name="Z_5F0A1064_8344_4A23_A930_71009FF5C59C_.wvu.FilterData" localSheetId="0" hidden="1">'исполн'!$A$4:$E$4</definedName>
    <definedName name="Z_5F0A1064_8344_4A23_A930_71009FF5C59C_.wvu.FilterData" localSheetId="1" hidden="1">'ожидаемое'!$A$4:$E$4</definedName>
    <definedName name="Z_6096697B_33AD_451E_AB27_3D1E0A72EAB0_.wvu.FilterData" localSheetId="0" hidden="1">'исполн'!$A$4:$E$196</definedName>
    <definedName name="Z_6096697B_33AD_451E_AB27_3D1E0A72EAB0_.wvu.FilterData" localSheetId="1" hidden="1">'ожидаемое'!$A$4:$E$192</definedName>
    <definedName name="Z_6096697B_33AD_451E_AB27_3D1E0A72EAB0_.wvu.PrintArea" localSheetId="0" hidden="1">'исполн'!$A$1:$E$267</definedName>
    <definedName name="Z_6096697B_33AD_451E_AB27_3D1E0A72EAB0_.wvu.PrintArea" localSheetId="1" hidden="1">'ожидаемое'!$A$1:$E$251</definedName>
    <definedName name="Z_6096697B_33AD_451E_AB27_3D1E0A72EAB0_.wvu.PrintTitles" localSheetId="0" hidden="1">'исполн'!$4:$4</definedName>
    <definedName name="Z_6096697B_33AD_451E_AB27_3D1E0A72EAB0_.wvu.PrintTitles" localSheetId="1" hidden="1">'ожидаемое'!$4:$4</definedName>
    <definedName name="Z_614D5F05_85A6_4736_8757_13E4B69329A4_.wvu.FilterData" localSheetId="1" hidden="1">'ожидаемое'!$A$4:$E$187</definedName>
    <definedName name="Z_6366C86F_4581_4D20_BA80_E1D1A9F7A0D7_.wvu.FilterData" localSheetId="0" hidden="1">'исполн'!$A$4:$E$194</definedName>
    <definedName name="Z_6366C86F_4581_4D20_BA80_E1D1A9F7A0D7_.wvu.FilterData" localSheetId="1" hidden="1">'ожидаемое'!$A$4:$E$187</definedName>
    <definedName name="Z_64268809_83EF_4CC1_8D66_D9D5F0CF1078_.wvu.FilterData" localSheetId="0" hidden="1">'исполн'!$A$4:$E$82</definedName>
    <definedName name="Z_64268809_83EF_4CC1_8D66_D9D5F0CF1078_.wvu.FilterData" localSheetId="1" hidden="1">'ожидаемое'!$A$4:$E$67</definedName>
    <definedName name="Z_64E43C39_DF5A_426D_8EB2_17C2FC65BC93_.wvu.FilterData" localSheetId="0" hidden="1">'исполн'!$A$4:$E$4</definedName>
    <definedName name="Z_66312D13_4FC4_416C_BC15_D1BDD87DF3E2_.wvu.FilterData" localSheetId="0" hidden="1">'исполн'!$A$4:$E$82</definedName>
    <definedName name="Z_66312D13_4FC4_416C_BC15_D1BDD87DF3E2_.wvu.FilterData" localSheetId="1" hidden="1">'ожидаемое'!$A$4:$E$67</definedName>
    <definedName name="Z_69165916_E4C6_4B12_B11F_BCB02E59B40E_.wvu.FilterData" localSheetId="0" hidden="1">'исполн'!$A$4:$E$194</definedName>
    <definedName name="Z_69165916_E4C6_4B12_B11F_BCB02E59B40E_.wvu.FilterData" localSheetId="1" hidden="1">'ожидаемое'!$A$4:$E$187</definedName>
    <definedName name="Z_6AB101D6_4693_4719_AD13_E2D9DF9E1D50_.wvu.FilterData" localSheetId="0" hidden="1">'исполн'!$A$4:$E$201</definedName>
    <definedName name="Z_6AB101D6_4693_4719_AD13_E2D9DF9E1D50_.wvu.FilterData" localSheetId="1" hidden="1">'ожидаемое'!$A$4:$E$195</definedName>
    <definedName name="Z_73346596_EAE8_4257_9CAB_741D0B7E5DDD_.wvu.Rows" localSheetId="0" hidden="1">'исполн'!#REF!</definedName>
    <definedName name="Z_7486DE24_B19B_41FE_B1C1_90452FEC1BA2_.wvu.FilterData" localSheetId="1" hidden="1">'ожидаемое'!$A$4:$E$67</definedName>
    <definedName name="Z_75A0FA5E_22DC_417B_8A47_38010DFDF467_.wvu.FilterData" localSheetId="0" hidden="1">'исполн'!$A$4:$E$194</definedName>
    <definedName name="Z_75A0FA5E_22DC_417B_8A47_38010DFDF467_.wvu.FilterData" localSheetId="1" hidden="1">'ожидаемое'!$A$4:$E$187</definedName>
    <definedName name="Z_75E89878_C869_42CB_8DC6_5E1C5E8B3822_.wvu.FilterData" localSheetId="0" hidden="1">'исполн'!$A$4:$E$194</definedName>
    <definedName name="Z_7734D537_9FE6_4048_B5D9_201142119816_.wvu.FilterData" localSheetId="1" hidden="1">'ожидаемое'!$A$4:$E$67</definedName>
    <definedName name="Z_79436740_DAAD_4059_8C9D_4894A1132B7B_.wvu.FilterData" localSheetId="1" hidden="1">'ожидаемое'!$A$4:$E$187</definedName>
    <definedName name="Z_79E0ED21_5418_46FD_9F5E_0093B64EA96F_.wvu.FilterData" localSheetId="0" hidden="1">'исполн'!$A$4:$E$201</definedName>
    <definedName name="Z_7D3B46FA_79AF_4BB2_9668_EE62FBCB2B75_.wvu.FilterData" localSheetId="0" hidden="1">'исполн'!$A$4:$E$4</definedName>
    <definedName name="Z_80A828EE_91F5_4720_8370_7BDA098D066B_.wvu.FilterData" localSheetId="0" hidden="1">'исполн'!$A$4:$E$194</definedName>
    <definedName name="Z_80A828EE_91F5_4720_8370_7BDA098D066B_.wvu.FilterData" localSheetId="1" hidden="1">'ожидаемое'!$A$4:$E$187</definedName>
    <definedName name="Z_80A828EE_91F5_4720_8370_7BDA098D066B_.wvu.PrintArea" localSheetId="0" hidden="1">'исполн'!$A$1:$E$255</definedName>
    <definedName name="Z_80A828EE_91F5_4720_8370_7BDA098D066B_.wvu.PrintTitles" localSheetId="0" hidden="1">'исполн'!$3:$4</definedName>
    <definedName name="Z_80A828EE_91F5_4720_8370_7BDA098D066B_.wvu.PrintTitles" localSheetId="1" hidden="1">'ожидаемое'!$3:$4</definedName>
    <definedName name="Z_84352530_B0A8_4717_8F04_0081665669A8_.wvu.FilterData" localSheetId="1" hidden="1">'ожидаемое'!$A$4:$E$187</definedName>
    <definedName name="Z_87902C6C_F2AD_43A4_BFDA_2833108AD5A8_.wvu.FilterData" localSheetId="0" hidden="1">'исполн'!$A$4:$E$194</definedName>
    <definedName name="Z_8A016CD1_4C69_46D9_9558_9FB73949833D_.wvu.FilterData" localSheetId="1" hidden="1">'ожидаемое'!$A$4:$E$192</definedName>
    <definedName name="Z_8AEF7B2D_88A4_47FE_9A69_1D44D6E32A3D_.wvu.FilterData" localSheetId="0" hidden="1">'исполн'!$A$4:$E$196</definedName>
    <definedName name="Z_8AEF7B2D_88A4_47FE_9A69_1D44D6E32A3D_.wvu.FilterData" localSheetId="1" hidden="1">'ожидаемое'!$A$4:$E$192</definedName>
    <definedName name="Z_8AEF7B2D_88A4_47FE_9A69_1D44D6E32A3D_.wvu.PrintArea" localSheetId="0" hidden="1">'исполн'!$A$1:$E$267</definedName>
    <definedName name="Z_8AEF7B2D_88A4_47FE_9A69_1D44D6E32A3D_.wvu.PrintArea" localSheetId="1" hidden="1">'ожидаемое'!$A$1:$E$251</definedName>
    <definedName name="Z_8AEF7B2D_88A4_47FE_9A69_1D44D6E32A3D_.wvu.PrintTitles" localSheetId="0" hidden="1">'исполн'!$4:$4</definedName>
    <definedName name="Z_8AEF7B2D_88A4_47FE_9A69_1D44D6E32A3D_.wvu.PrintTitles" localSheetId="1" hidden="1">'ожидаемое'!$4:$4</definedName>
    <definedName name="Z_8AEF7B2D_88A4_47FE_9A69_1D44D6E32A3D_.wvu.Rows" localSheetId="0" hidden="1">'исполн'!#REF!,'исполн'!#REF!</definedName>
    <definedName name="Z_8E5DE3C3_C726_4AAF_AC66_88FCCB349FF7_.wvu.FilterData" localSheetId="1" hidden="1">'ожидаемое'!$A$4:$E$187</definedName>
    <definedName name="Z_946A7D0B_9AB5_408B_B1B3_A443E62ED13C_.wvu.FilterData" localSheetId="0" hidden="1">'исполн'!$A$4:$E$194</definedName>
    <definedName name="Z_946A7D0B_9AB5_408B_B1B3_A443E62ED13C_.wvu.FilterData" localSheetId="1" hidden="1">'ожидаемое'!$A$4:$E$187</definedName>
    <definedName name="Z_A409F0D1_B890_4488_821D_7A38998D25E5_.wvu.FilterData" localSheetId="0" hidden="1">'исполн'!$A$4:$E$201</definedName>
    <definedName name="Z_A409F0D1_B890_4488_821D_7A38998D25E5_.wvu.FilterData" localSheetId="1" hidden="1">'ожидаемое'!$A$4:$E$195</definedName>
    <definedName name="Z_A4E1DE5D_C903_4C39_AD3F_59C5C600A75D_.wvu.FilterData" localSheetId="0" hidden="1">'исполн'!$A$4:$E$201</definedName>
    <definedName name="Z_A4E1DE5D_C903_4C39_AD3F_59C5C600A75D_.wvu.FilterData" localSheetId="1" hidden="1">'ожидаемое'!$A$4:$E$195</definedName>
    <definedName name="Z_A4E1DE5D_C903_4C39_AD3F_59C5C600A75D_.wvu.PrintArea" localSheetId="0" hidden="1">'исполн'!$A$1:$E$241</definedName>
    <definedName name="Z_A4E1DE5D_C903_4C39_AD3F_59C5C600A75D_.wvu.PrintArea" localSheetId="1" hidden="1">'ожидаемое'!$A$1:$E$206</definedName>
    <definedName name="Z_A4E1DE5D_C903_4C39_AD3F_59C5C600A75D_.wvu.PrintTitles" localSheetId="0" hidden="1">'исполн'!$4:$4</definedName>
    <definedName name="Z_A4E1DE5D_C903_4C39_AD3F_59C5C600A75D_.wvu.PrintTitles" localSheetId="1" hidden="1">'ожидаемое'!$4:$4</definedName>
    <definedName name="Z_A997E129_C5EE_451A_A47F_4B258C47C260_.wvu.FilterData" localSheetId="0" hidden="1">'исполн'!$A$4:$E$195</definedName>
    <definedName name="Z_B28E9EE4_402E_4DAB_A8CD_3F4BE6EFE6C3_.wvu.FilterData" localSheetId="0" hidden="1">'исполн'!$A$4:$E$194</definedName>
    <definedName name="Z_B28E9EE4_402E_4DAB_A8CD_3F4BE6EFE6C3_.wvu.FilterData" localSheetId="1" hidden="1">'ожидаемое'!$A$4:$E$187</definedName>
    <definedName name="Z_B4D8360B_6ED2_402E_B2FF_E548F28E8DB3_.wvu.FilterData" localSheetId="0" hidden="1">'исполн'!$A$4:$E$196</definedName>
    <definedName name="Z_B5310A8D_5F74_45C6_A621_7BBAC65E93BD_.wvu.FilterData" localSheetId="0" hidden="1">'исполн'!$A$4:$E$4</definedName>
    <definedName name="Z_B5310A8D_5F74_45C6_A621_7BBAC65E93BD_.wvu.FilterData" localSheetId="1" hidden="1">'ожидаемое'!$A$4:$E$67</definedName>
    <definedName name="Z_BA9CD565_E424_4543_900A_5B1318802820_.wvu.FilterData" localSheetId="0" hidden="1">'исполн'!$A$4:$E$197</definedName>
    <definedName name="Z_BE5FF138_550A_4EA0_AE6F_8946A34452CC_.wvu.FilterData" localSheetId="1" hidden="1">'ожидаемое'!$A$4:$E$187</definedName>
    <definedName name="Z_BF3FFFE9_BAF1_4088_8C83_B2925441460E_.wvu.FilterData" localSheetId="0" hidden="1">'исполн'!$A$4:$E$82</definedName>
    <definedName name="Z_C023E86B_500D_4C77_8C47_FA64EB2FAA24_.wvu.Cols" localSheetId="1" hidden="1">'ожидаемое'!#REF!</definedName>
    <definedName name="Z_C023E86B_500D_4C77_8C47_FA64EB2FAA24_.wvu.FilterData" localSheetId="1" hidden="1">'ожидаемое'!$A$4:$D$49</definedName>
    <definedName name="Z_C023E86B_500D_4C77_8C47_FA64EB2FAA24_.wvu.PrintArea" localSheetId="1" hidden="1">'ожидаемое'!$A$1:$D$49</definedName>
    <definedName name="Z_C023E86B_500D_4C77_8C47_FA64EB2FAA24_.wvu.PrintTitles" localSheetId="1" hidden="1">'ожидаемое'!$4:$4</definedName>
    <definedName name="Z_C2EE4F5C_BB2B_4F92_8FD6_72EF659E7C5F_.wvu.FilterData" localSheetId="0" hidden="1">'исполн'!$A$4:$E$194</definedName>
    <definedName name="Z_C8679D80_BDC6_4620_9AFA_AD28130DA207_.wvu.FilterData" localSheetId="1" hidden="1">'ожидаемое'!$A$4:$E$192</definedName>
    <definedName name="Z_CAD3751F_77D0_4B1B_A955_1B2125CD2640_.wvu.FilterData" localSheetId="0" hidden="1">'исполн'!$A$4:$E$194</definedName>
    <definedName name="Z_CAD3751F_77D0_4B1B_A955_1B2125CD2640_.wvu.FilterData" localSheetId="1" hidden="1">'ожидаемое'!$A$4:$E$187</definedName>
    <definedName name="Z_CAD3751F_77D0_4B1B_A955_1B2125CD2640_.wvu.PrintArea" localSheetId="0" hidden="1">'исполн'!$A$1:$E$82</definedName>
    <definedName name="Z_CAD3751F_77D0_4B1B_A955_1B2125CD2640_.wvu.PrintArea" localSheetId="1" hidden="1">'ожидаемое'!$A$1:$E$67</definedName>
    <definedName name="Z_CAD3751F_77D0_4B1B_A955_1B2125CD2640_.wvu.PrintTitles" localSheetId="0" hidden="1">'исполн'!$4:$4</definedName>
    <definedName name="Z_CAD3751F_77D0_4B1B_A955_1B2125CD2640_.wvu.PrintTitles" localSheetId="1" hidden="1">'ожидаемое'!$3:$4</definedName>
    <definedName name="Z_CC176459_D7DD_4AF2_B57E_CC5323DA4015_.wvu.FilterData" localSheetId="0" hidden="1">'исполн'!$A$4:$E$82</definedName>
    <definedName name="Z_CC445B72_642D_4FD3_BDE3_B8D2EB6B1435_.wvu.FilterData" localSheetId="0" hidden="1">'исполн'!$A$4:$E$194</definedName>
    <definedName name="Z_CC445B72_642D_4FD3_BDE3_B8D2EB6B1435_.wvu.FilterData" localSheetId="1" hidden="1">'ожидаемое'!$A$4:$E$187</definedName>
    <definedName name="Z_CCAB9F81_6D90_46EF_992D_EFCAD0B8239D_.wvu.FilterData" localSheetId="0" hidden="1">'исполн'!$A$4:$E$194</definedName>
    <definedName name="Z_CCAB9F81_6D90_46EF_992D_EFCAD0B8239D_.wvu.FilterData" localSheetId="1" hidden="1">'ожидаемое'!$A$4:$E$187</definedName>
    <definedName name="Z_CCB9AA3A_8E02_4E01_A09C_0716CE28F82F_.wvu.FilterData" localSheetId="0" hidden="1">'исполн'!$A$4:$E$4</definedName>
    <definedName name="Z_CCB9AA3A_8E02_4E01_A09C_0716CE28F82F_.wvu.FilterData" localSheetId="1" hidden="1">'ожидаемое'!$A$4:$E$67</definedName>
    <definedName name="Z_D048A9C3_1650_419C_9023_CB1D893EEA82_.wvu.FilterData" localSheetId="1" hidden="1">'ожидаемое'!$A$4:$E$187</definedName>
    <definedName name="Z_D2EDACB9_BACD_4E4D_A260_8346912B1B93_.wvu.FilterData" localSheetId="1" hidden="1">'ожидаемое'!$A$4:$E$187</definedName>
    <definedName name="Z_D3B9C266_6E23_4166_A58B_1FAFA37883D5_.wvu.FilterData" localSheetId="1" hidden="1">'ожидаемое'!$A$4:$E$187</definedName>
    <definedName name="Z_D49BB6F5_DBD9_4260_A9D9_30AC8CC3ECAF_.wvu.FilterData" localSheetId="0" hidden="1">'исполн'!$A$4:$E$82</definedName>
    <definedName name="Z_D49BB6F5_DBD9_4260_A9D9_30AC8CC3ECAF_.wvu.FilterData" localSheetId="1" hidden="1">'ожидаемое'!$A$4:$E$67</definedName>
    <definedName name="Z_D53647C1_8289_4770_9D1B_B3C97C722E37_.wvu.FilterData" localSheetId="1" hidden="1">'ожидаемое'!$A$4:$E$187</definedName>
    <definedName name="Z_D53647C1_8289_4770_9D1B_B3C97C722E37_.wvu.Rows" localSheetId="1" hidden="1">'ожидаемое'!#REF!,'ожидаемое'!#REF!,'ожидаемое'!#REF!</definedName>
    <definedName name="Z_D70900EA_B8CF_4FC1_955B_E9087F55F950_.wvu.FilterData" localSheetId="1" hidden="1">'ожидаемое'!$A$4:$E$67</definedName>
    <definedName name="Z_D712D5FE_1DBA_4B80_BD81_D3E2CB0B78A0_.wvu.FilterData" localSheetId="1" hidden="1">'ожидаемое'!$A$4:$D$49</definedName>
    <definedName name="Z_D74405E9_7DAE_4E6E_A410_8556281FA643_.wvu.FilterData" localSheetId="0" hidden="1">'исполн'!$A$4:$E$201</definedName>
    <definedName name="Z_D74405E9_7DAE_4E6E_A410_8556281FA643_.wvu.FilterData" localSheetId="1" hidden="1">'ожидаемое'!$A$4:$E$195</definedName>
    <definedName name="Z_DD559F2E_493F_4C21_A57D_12A09C385C8D_.wvu.PrintArea" localSheetId="1" hidden="1">'ожидаемое'!$A$1:$E$67</definedName>
    <definedName name="Z_E01FA2A3_447C_4A45_8A5D_B28BB0A3A7AB_.wvu.FilterData" localSheetId="1" hidden="1">'ожидаемое'!$A$4:$E$67</definedName>
    <definedName name="Z_E0883C4A_8AC4_46A8_8B44_59BF80C08E86_.wvu.FilterData" localSheetId="0" hidden="1">'исполн'!$A$4:$E$194</definedName>
    <definedName name="Z_E0883C4A_8AC4_46A8_8B44_59BF80C08E86_.wvu.FilterData" localSheetId="1" hidden="1">'ожидаемое'!$A$4:$E$187</definedName>
    <definedName name="Z_E1512B80_778B_4F45_B905_88432E36A636_.wvu.FilterData" localSheetId="1" hidden="1">'ожидаемое'!$A$4:$E$187</definedName>
    <definedName name="Z_E41F43C1_4763_4C2A_9F91_454226851528_.wvu.FilterData" localSheetId="0" hidden="1">'исполн'!$A$4:$E$201</definedName>
    <definedName name="Z_E41F43C1_4763_4C2A_9F91_454226851528_.wvu.FilterData" localSheetId="1" hidden="1">'ожидаемое'!$A$4:$E$195</definedName>
    <definedName name="Z_EEA0117D_1A25_4193_8F9C_8B71BCD04BFE_.wvu.FilterData" localSheetId="0" hidden="1">'исполн'!$A$4:$E$195</definedName>
    <definedName name="Z_EEA0117D_1A25_4193_8F9C_8B71BCD04BFE_.wvu.FilterData" localSheetId="1" hidden="1">'ожидаемое'!$A$4:$E$187</definedName>
    <definedName name="Z_EEA0117D_1A25_4193_8F9C_8B71BCD04BFE_.wvu.PrintTitles" localSheetId="0" hidden="1">'исполн'!$3:$4</definedName>
    <definedName name="Z_EEA0117D_1A25_4193_8F9C_8B71BCD04BFE_.wvu.PrintTitles" localSheetId="1" hidden="1">'ожидаемое'!$3:$4</definedName>
    <definedName name="Z_F0A26FDB_08C0_4896_BE1E_7C5687CF3EF3_.wvu.FilterData" localSheetId="1" hidden="1">'ожидаемое'!$A$4:$D$49</definedName>
    <definedName name="Z_F2295AD0_3F7D_408B_BB82_EDC15465E569_.wvu.FilterData" localSheetId="0" hidden="1">'исполн'!$A$4:$E$4</definedName>
    <definedName name="Z_F2837E45_E61F_4146_A015_1A2BD9E5D026_.wvu.FilterData" localSheetId="0" hidden="1">'исполн'!$A$4:$E$4</definedName>
    <definedName name="Z_F2837E45_E61F_4146_A015_1A2BD9E5D026_.wvu.FilterData" localSheetId="1" hidden="1">'ожидаемое'!$A$4:$E$67</definedName>
    <definedName name="Z_F2837E45_E61F_4146_A015_1A2BD9E5D026_.wvu.PrintArea" localSheetId="0" hidden="1">'исполн'!$A$1:$E$82</definedName>
    <definedName name="Z_F2837E45_E61F_4146_A015_1A2BD9E5D026_.wvu.PrintTitles" localSheetId="0" hidden="1">'исполн'!$3:$4</definedName>
    <definedName name="Z_F2837E45_E61F_4146_A015_1A2BD9E5D026_.wvu.PrintTitles" localSheetId="1" hidden="1">'ожидаемое'!$3:$4</definedName>
    <definedName name="Z_F2837E45_E61F_4146_A015_1A2BD9E5D026_.wvu.Rows" localSheetId="0" hidden="1">'исполн'!#REF!,'исполн'!#REF!,'исполн'!#REF!,'исполн'!#REF!,'исполн'!#REF!,'исполн'!#REF!</definedName>
    <definedName name="Z_F2837E45_E61F_4146_A015_1A2BD9E5D026_.wvu.Rows" localSheetId="1" hidden="1">'ожидаемое'!#REF!,'ожидаемое'!#REF!,'ожидаемое'!#REF!,'ожидаемое'!#REF!</definedName>
    <definedName name="Z_F366EC56_F75A_4511_B4EC_5F775AF2A2EC_.wvu.FilterData" localSheetId="0" hidden="1">'исполн'!$A$4:$E$82</definedName>
    <definedName name="Z_F366EC56_F75A_4511_B4EC_5F775AF2A2EC_.wvu.FilterData" localSheetId="1" hidden="1">'ожидаемое'!$A$4:$E$67</definedName>
    <definedName name="Z_F366EC56_F75A_4511_B4EC_5F775AF2A2EC_.wvu.PrintArea" localSheetId="0" hidden="1">'исполн'!$A$1:$E$82</definedName>
    <definedName name="Z_F366EC56_F75A_4511_B4EC_5F775AF2A2EC_.wvu.PrintArea" localSheetId="1" hidden="1">'ожидаемое'!$A$1:$E$67</definedName>
    <definedName name="Z_F366EC56_F75A_4511_B4EC_5F775AF2A2EC_.wvu.PrintTitles" localSheetId="0" hidden="1">'исполн'!$3:$4</definedName>
    <definedName name="Z_F366EC56_F75A_4511_B4EC_5F775AF2A2EC_.wvu.PrintTitles" localSheetId="1" hidden="1">'ожидаемое'!$3:$4</definedName>
    <definedName name="Z_F4BD3BF3_F1E3_4A44_A405_364F611BED03_.wvu.FilterData" localSheetId="0" hidden="1">'исполн'!$A$4:$E$194</definedName>
    <definedName name="Z_F4BD3BF3_F1E3_4A44_A405_364F611BED03_.wvu.FilterData" localSheetId="1" hidden="1">'ожидаемое'!$A$4:$E$187</definedName>
    <definedName name="Z_F4BD3BF3_F1E3_4A44_A405_364F611BED03_.wvu.PrintArea" localSheetId="0" hidden="1">'исполн'!$A$1:$E$259</definedName>
    <definedName name="Z_F4BD3BF3_F1E3_4A44_A405_364F611BED03_.wvu.PrintTitles" localSheetId="0" hidden="1">'исполн'!$3:$4</definedName>
    <definedName name="Z_F4BD3BF3_F1E3_4A44_A405_364F611BED03_.wvu.PrintTitles" localSheetId="1" hidden="1">'ожидаемое'!$3:$4</definedName>
    <definedName name="Z_F5D4BBE7_AFA0_4654_86F5_69392F6E744E_.wvu.FilterData" localSheetId="0" hidden="1">'исполн'!$A$4:$E$194</definedName>
    <definedName name="Z_F5D4BBE7_AFA0_4654_86F5_69392F6E744E_.wvu.FilterData" localSheetId="1" hidden="1">'ожидаемое'!$A$4:$E$187</definedName>
    <definedName name="Z_F60706C5_E43E_4113_90A9_20DDFD7FEA3A_.wvu.FilterData" localSheetId="0" hidden="1">'исполн'!$A$4:$E$194</definedName>
    <definedName name="Z_F760B4EC_9891_48FB_AA14_2DBE3A277244_.wvu.FilterData" localSheetId="0" hidden="1">'исполн'!$A$4:$E$196</definedName>
    <definedName name="Z_F760B4EC_9891_48FB_AA14_2DBE3A277244_.wvu.FilterData" localSheetId="1" hidden="1">'ожидаемое'!$A$4:$E$192</definedName>
    <definedName name="Z_F806480C_C39F_4CCB_A84C_77283444C6FD_.wvu.FilterData" localSheetId="1" hidden="1">'ожидаемое'!$A$4:$E$67</definedName>
    <definedName name="Z_F89D1F1A_EBF3_414A_9FA2_59676F54F5A9_.wvu.FilterData" localSheetId="0" hidden="1">'исполн'!$A$4:$E$194</definedName>
    <definedName name="Z_F89D1F1A_EBF3_414A_9FA2_59676F54F5A9_.wvu.FilterData" localSheetId="1" hidden="1">'ожидаемое'!$A$4:$E$187</definedName>
    <definedName name="Z_F89D1F1A_EBF3_414A_9FA2_59676F54F5A9_.wvu.PrintArea" localSheetId="1" hidden="1">'ожидаемое'!$A$1:$E$198</definedName>
    <definedName name="Z_F89D1F1A_EBF3_414A_9FA2_59676F54F5A9_.wvu.PrintTitles" localSheetId="1" hidden="1">'ожидаемое'!$4:$4</definedName>
    <definedName name="Z_F89D1F1A_EBF3_414A_9FA2_59676F54F5A9_.wvu.Rows" localSheetId="1" hidden="1">'ожидаемое'!#REF!</definedName>
    <definedName name="Z_FCF05ED0_A2EA_4AE4_A9E3_7C29DDCDF11F_.wvu.FilterData" localSheetId="0" hidden="1">'исполн'!$A$4:$E$194</definedName>
    <definedName name="_xlnm.Print_Titles" localSheetId="0">'исполн'!$4:$4</definedName>
    <definedName name="_xlnm.Print_Titles" localSheetId="1">'ожидаемое'!$4:$4</definedName>
    <definedName name="_xlnm.Print_Area" localSheetId="0">'исполн'!$A$1:$E$245</definedName>
    <definedName name="_xlnm.Print_Area" localSheetId="1">'ожидаемое'!$A$1:$E$237</definedName>
  </definedNames>
  <calcPr fullCalcOnLoad="1" fullPrecision="0"/>
</workbook>
</file>

<file path=xl/sharedStrings.xml><?xml version="1.0" encoding="utf-8"?>
<sst xmlns="http://schemas.openxmlformats.org/spreadsheetml/2006/main" count="802" uniqueCount="419">
  <si>
    <t>Субвенции бюджетам субъектов Российской Федерации и муниципальных образований</t>
  </si>
  <si>
    <t>Иные межбюджетные трансферты</t>
  </si>
  <si>
    <t>Субсидии бюджетам субъектов Российской Федерации и муниципальных образований (межбюджетные субсидии)</t>
  </si>
  <si>
    <t>Дотации бюджетам субъектов Российской Федерации и муниципальных образований</t>
  </si>
  <si>
    <t xml:space="preserve">Показатель </t>
  </si>
  <si>
    <t>КБК</t>
  </si>
  <si>
    <t>(тыс. рублей)</t>
  </si>
  <si>
    <t>Наименование показателя</t>
  </si>
  <si>
    <t>НАЛОГОВЫЕ И НЕНАЛОГОВЫЕ ДОХОДЫ</t>
  </si>
  <si>
    <t>1 00 00000 00 0000 000</t>
  </si>
  <si>
    <t>НАЛОГИ НА ПРИБЫЛЬ, ДОХОДЫ</t>
  </si>
  <si>
    <t>1 01 00000 00 0000 000</t>
  </si>
  <si>
    <t>Налог на прибыль организаций</t>
  </si>
  <si>
    <t>1 01 01000 00 0000 110</t>
  </si>
  <si>
    <t>Налог на доходы физических лиц</t>
  </si>
  <si>
    <t>1 01 02000 01 0000 110</t>
  </si>
  <si>
    <t>НАЛОГИ НА ТОВАРЫ (РАБОТЫ, УСЛУГИ), РЕАЛИЗУЕМЫЕ НА ТЕРРИТОРИИ РОССИЙСКОЙ ФЕДЕРАЦИИ</t>
  </si>
  <si>
    <t>1 03 00000 00 0000 000</t>
  </si>
  <si>
    <t>1 03 02000 01 0000 110</t>
  </si>
  <si>
    <t>НАЛОГИ НА СОВОКУПНЫЙ ДОХОД</t>
  </si>
  <si>
    <t>1 05 00000 00 0000 000</t>
  </si>
  <si>
    <t>НАЛОГИ НА ИМУЩЕСТВО</t>
  </si>
  <si>
    <t>1 06 00000 00 0000 000</t>
  </si>
  <si>
    <t>Налог на имущество организаций</t>
  </si>
  <si>
    <t>1 06 02000 02 0000 110</t>
  </si>
  <si>
    <t>НАЛОГИ, СБОРЫ И РЕГУЛЯРНЫЕ ПЛАТЕЖИ ЗА ПОЛЬЗОВАНИЕ ПРИРОДНЫМИ РЕСУРСАМИ</t>
  </si>
  <si>
    <t>1 07 00000 00 0000 000</t>
  </si>
  <si>
    <t>Налог на добычу полезных ископаемых</t>
  </si>
  <si>
    <t>1 07 01000 01 0000 110</t>
  </si>
  <si>
    <t>Сборы за пользование объектами животного мира и за пользование объектами водных биологических ресурсов</t>
  </si>
  <si>
    <t>1 07 04000 01 0000 110</t>
  </si>
  <si>
    <t>ГОСУДАРСТВЕННАЯ ПОШЛИНА</t>
  </si>
  <si>
    <t>1 08 00000 00 0000 000</t>
  </si>
  <si>
    <t>Государственная пошлина за государственную регистрацию, а также за совершение прочих юридически значимых действий</t>
  </si>
  <si>
    <t>1 08 07000 01 0000 110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</si>
  <si>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</si>
  <si>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</si>
  <si>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>1 11 01000 00 0000 120</t>
  </si>
  <si>
    <t>1 11 05000 00 0000 120</t>
  </si>
  <si>
    <t>Платежи от государственных и муниципальных унитарных предприятий</t>
  </si>
  <si>
    <t>1 11 07000 00 0000 120</t>
  </si>
  <si>
    <t>ПЛАТЕЖИ ПРИ ПОЛЬЗОВАНИИ ПРИРОДНЫМИ РЕСУРСАМИ</t>
  </si>
  <si>
    <t>1 12 00000 00 0000 000</t>
  </si>
  <si>
    <t>Плата за негативное воздействие на окружающую среду</t>
  </si>
  <si>
    <t>1 12 01000 01 0000 120</t>
  </si>
  <si>
    <t>Платежи при пользовании недрами</t>
  </si>
  <si>
    <t>1 12 02000 01 0000 120</t>
  </si>
  <si>
    <t>1 12 04000 00 0000 120</t>
  </si>
  <si>
    <t>1 13 00000 00 0000 000</t>
  </si>
  <si>
    <t>ДОХОДЫ ОТ ПРОДАЖИ МАТЕРИАЛЬНЫХ И НЕМАТЕРИАЛЬНЫХ АКТИВОВ</t>
  </si>
  <si>
    <t>1 14 00000 00 0000 000</t>
  </si>
  <si>
    <t>АДМИНИСТРАТИВНЫЕ ПЛАТЕЖИ И СБОРЫ</t>
  </si>
  <si>
    <t>1 15 00000 00 0000 000</t>
  </si>
  <si>
    <t>1 15 02000 00 0000 140</t>
  </si>
  <si>
    <t>ШТРАФЫ, САНКЦИИ, ВОЗМЕЩЕНИЕ УЩЕРБА</t>
  </si>
  <si>
    <t>1 16 00000 00 0000 000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</si>
  <si>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</si>
  <si>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1 16 21000 00 0000 140</t>
  </si>
  <si>
    <t>Денежные взыскания (штрафы) за нарушение законодательства о рекламе</t>
  </si>
  <si>
    <t>1 16 26000 01 0000 140</t>
  </si>
  <si>
    <t>1 16 27000 01 0000 140</t>
  </si>
  <si>
    <t>1 16 33000 00 0000 140</t>
  </si>
  <si>
    <t>Прочие поступления от денежных взысканий (штрафов) и иных сумм в возмещение ущерба</t>
  </si>
  <si>
    <t>1 16 90000 00 0000 140</t>
  </si>
  <si>
    <t>ПРОЧИЕ НЕНАЛОГОВЫЕ ДОХОДЫ</t>
  </si>
  <si>
    <t>1 17 00000 00 0000 000</t>
  </si>
  <si>
    <t>Прочие неналоговые доходы</t>
  </si>
  <si>
    <t>1 17 05000 00 0000 180</t>
  </si>
  <si>
    <t>БЕЗВОЗМЕЗДНЫЕ ПОСТУПЛЕНИЯ</t>
  </si>
  <si>
    <t>2 00 00000 00 0000 000</t>
  </si>
  <si>
    <t>Безвозмездные поступления от других бюджетов бюджетной системы Российской Федерации</t>
  </si>
  <si>
    <t>2 02 00000 00 0000 000</t>
  </si>
  <si>
    <t>Прочие безвозмездные поступления</t>
  </si>
  <si>
    <t>Акцизы по подакцизным товарам (продукции), производимым на территории Российской Федерации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</si>
  <si>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</si>
  <si>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Доходы бюджета - ИТОГО</t>
  </si>
  <si>
    <t>Налог, взимаемый в связи с применением упрощенной системы налогообложения</t>
  </si>
  <si>
    <t>1 05 01000 00 0000 110</t>
  </si>
  <si>
    <t>Транспортный налог</t>
  </si>
  <si>
    <t>1 06 04000 02 0000 110</t>
  </si>
  <si>
    <t>Налог на игорный бизнес</t>
  </si>
  <si>
    <t>1 06 05000 02 0000 110</t>
  </si>
  <si>
    <t>1 16 02000 00 0000 140</t>
  </si>
  <si>
    <t>Денежные взыскания (штрафы) за нарушение антимонопольного законодательства в сфере конкуренции на товарных рынках, защиты конкуренции на рынке финансовых услуг, законодательства о естественных монополиях и законодательства о государственном регулировании цен (тарифов)</t>
  </si>
  <si>
    <t xml:space="preserve"> Ожидаемая оценка </t>
  </si>
  <si>
    <t>Проценты, полученные от предоставления бюджетных кредитов внутри страны</t>
  </si>
  <si>
    <t>1 11 03000 00 0000 120</t>
  </si>
  <si>
    <t>Р А С Х О Д  Ы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</si>
  <si>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</si>
  <si>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</si>
  <si>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</si>
  <si>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</si>
  <si>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</si>
  <si>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</si>
  <si>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</si>
  <si>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</si>
  <si>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Судебная система</t>
  </si>
  <si>
    <t>0105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</si>
  <si>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</si>
  <si>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</si>
  <si>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Обеспечение проведения выборов и референдумов</t>
  </si>
  <si>
    <t>0107</t>
  </si>
  <si>
    <t>Резервные фонды</t>
  </si>
  <si>
    <t>0111</t>
  </si>
  <si>
    <t>Прикладные научные исследования в области общегосударственных вопросов</t>
  </si>
  <si>
    <t>0112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</si>
  <si>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</si>
  <si>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</si>
  <si>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</si>
  <si>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</si>
  <si>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</si>
  <si>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</si>
  <si>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Мобилизационная подготовка экономики</t>
  </si>
  <si>
    <t>0204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</si>
  <si>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</si>
  <si>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</si>
  <si>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</si>
  <si>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</si>
  <si>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Обеспечение пожарной безопасности</t>
  </si>
  <si>
    <t>0310</t>
  </si>
  <si>
    <t>Миграционная политика</t>
  </si>
  <si>
    <t>0311</t>
  </si>
  <si>
    <t>Другие вопросы в области национальной безопасности и правоохранительной деятельности</t>
  </si>
  <si>
    <t>0314</t>
  </si>
  <si>
    <t>НАЦИОНАЛЬНАЯ ЭКОНОМИКА</t>
  </si>
  <si>
    <t>0400</t>
  </si>
  <si>
    <t>Общеэкономические вопросы</t>
  </si>
  <si>
    <t>0401</t>
  </si>
  <si>
    <t>Сельское хозяйство и рыболовство</t>
  </si>
  <si>
    <t>0405</t>
  </si>
  <si>
    <t>Водное хозяйство</t>
  </si>
  <si>
    <t>0406</t>
  </si>
  <si>
    <t>Лесное хозяйство</t>
  </si>
  <si>
    <t>0407</t>
  </si>
  <si>
    <t>Транспорт</t>
  </si>
  <si>
    <t>0408</t>
  </si>
  <si>
    <t>Дорожное хозяйство (дорожные фонды)</t>
  </si>
  <si>
    <t>0409</t>
  </si>
  <si>
    <t>Связь и информатика</t>
  </si>
  <si>
    <t>0410</t>
  </si>
  <si>
    <t>Прикладные научные исследования в области национальной экономики</t>
  </si>
  <si>
    <t>0411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</si>
  <si>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</si>
  <si>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</si>
  <si>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</si>
  <si>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</si>
  <si>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</si>
  <si>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</si>
  <si>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</si>
  <si>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</si>
  <si>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Другие вопросы в области жилищно-коммунального хозяйства</t>
  </si>
  <si>
    <t>0505</t>
  </si>
  <si>
    <t>ОХРАНА ОКРУЖАЮЩЕЙ СРЕДЫ</t>
  </si>
  <si>
    <t>0600</t>
  </si>
  <si>
    <t>Охрана объектов растительного и животного мира и среды их обитания</t>
  </si>
  <si>
    <t>0603</t>
  </si>
  <si>
    <t>Другие вопросы в области охраны окружающей среды</t>
  </si>
  <si>
    <t>0605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</si>
  <si>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</si>
  <si>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</si>
  <si>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</si>
  <si>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</si>
  <si>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</si>
  <si>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</si>
  <si>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Среднее профессиональное образование</t>
  </si>
  <si>
    <t>0704</t>
  </si>
  <si>
    <t>Профессиональная подготовка, переподготовка и повышение квалификации</t>
  </si>
  <si>
    <t>0705</t>
  </si>
  <si>
    <t>Молодежная политика и оздоровление детей</t>
  </si>
  <si>
    <t>0707</t>
  </si>
  <si>
    <t>Другие вопросы в области образования</t>
  </si>
  <si>
    <t>0709</t>
  </si>
  <si>
    <t>КУЛЬТУРА И КИНЕМАТОГРАФИЯ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</si>
  <si>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</si>
  <si>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</si>
  <si>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</si>
  <si>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</si>
  <si>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</si>
  <si>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ЗДРАВООХРАНЕНИЕ</t>
  </si>
  <si>
    <t>0900</t>
  </si>
  <si>
    <t>Стационарная медицинская помощь</t>
  </si>
  <si>
    <t>0901</t>
  </si>
  <si>
    <t>Амбулаторная помощь</t>
  </si>
  <si>
    <t>0902</t>
  </si>
  <si>
    <t>Медицинская помощь в дневных стационарах всех типов</t>
  </si>
  <si>
    <t>0903</t>
  </si>
  <si>
    <t>Скорая медицинская помощь</t>
  </si>
  <si>
    <t>0904</t>
  </si>
  <si>
    <t>Санаторно-оздоровительная помощь</t>
  </si>
  <si>
    <t>0905</t>
  </si>
  <si>
    <t>Заготовка, переработка, хранение и обеспечение безопасности донорской крови и ее компонентов</t>
  </si>
  <si>
    <t>0906</t>
  </si>
  <si>
    <t>Другие вопросы в области здравоохранения</t>
  </si>
  <si>
    <t>0909</t>
  </si>
  <si>
    <t>СОЦИАЛЬНАЯ ПОЛИТИКА</t>
  </si>
  <si>
    <t>1000</t>
  </si>
  <si>
    <t>Пенсионное обеспечение</t>
  </si>
  <si>
    <t>1001</t>
  </si>
  <si>
    <t>Социальное обслуживание населения</t>
  </si>
  <si>
    <t>1002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</si>
  <si>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</si>
  <si>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</si>
  <si>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</si>
  <si>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</si>
  <si>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</si>
  <si>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</si>
  <si>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ФИЗИЧЕСКАЯ КУЛЬТУРА И СПОРТ</t>
  </si>
  <si>
    <t>1100</t>
  </si>
  <si>
    <t>Физическая культура</t>
  </si>
  <si>
    <t>1101</t>
  </si>
  <si>
    <t>Другие вопросы в области физической культуры и спорта</t>
  </si>
  <si>
    <t>1105</t>
  </si>
  <si>
    <t>СРЕДСТВА МАССОВОЙ ИНФОРМАЦИИ</t>
  </si>
  <si>
    <t>1200</t>
  </si>
  <si>
    <t>Периодическая печать и издательства</t>
  </si>
  <si>
    <t>1202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</si>
  <si>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</si>
  <si>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</si>
  <si>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</si>
  <si>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</si>
  <si>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</si>
  <si>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</si>
  <si>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</si>
  <si>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Иные дотации</t>
  </si>
  <si>
    <t>1402</t>
  </si>
  <si>
    <t>Прочие межбюджетные трансферты общего характера</t>
  </si>
  <si>
    <t>1403</t>
  </si>
  <si>
    <t>ИТОГО РАСХОДОВ</t>
  </si>
  <si>
    <t>9600</t>
  </si>
  <si>
    <t>ДЕФИЦИТ (ПРОФИЦИТ)</t>
  </si>
  <si>
    <t>7900</t>
  </si>
  <si>
    <t>Источники внутреннего финансирования дефицита бюджета</t>
  </si>
  <si>
    <t>000 01 00 00 00 00 0000 000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</si>
  <si>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</si>
  <si>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</si>
  <si>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810 01 02 00 00 02 0000 710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</si>
  <si>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</si>
  <si>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субъектов Российской Федерации кредитов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</si>
  <si>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</si>
  <si>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</si>
  <si>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</si>
  <si>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</si>
  <si>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 средств бюджетов</t>
  </si>
  <si>
    <t>000 01 05 02 00 00 0000 500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</si>
  <si>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</si>
  <si>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</si>
  <si>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</si>
  <si>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</si>
  <si>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Иные источники внутреннего финансирования дефицитов бюджетов</t>
  </si>
  <si>
    <t>000 01 06 00 00 00 0000 000</t>
  </si>
  <si>
    <t>Бюджетные кредиты, предоставленные внутри страны в валюте  Российской Федерации</t>
  </si>
  <si>
    <t>000 01 06 05 00 00 0000 000</t>
  </si>
  <si>
    <t>Возврат бюджетных кредитов, предоставленных внутри страны в валюте Российской Федерации</t>
  </si>
  <si>
    <t xml:space="preserve">Возврат бюджетных кредитов, предоставленных юридическим лицам из бюджетов субъектов Российской Федерации в валюте Российской Федерации </t>
  </si>
  <si>
    <t>809 01 06 05 01 02 0000 640</t>
  </si>
  <si>
    <t>810 01 06 05 01 02 0000 640</t>
  </si>
  <si>
    <t>810 01 06 05 02 02 0000 640</t>
  </si>
  <si>
    <t>810 01 06 05 02 02 0000 540</t>
  </si>
  <si>
    <t>Р А С Х О Д Ы</t>
  </si>
  <si>
    <t>Другие вопросы в области средств массовой информации</t>
  </si>
  <si>
    <t>1204</t>
  </si>
  <si>
    <t>1102</t>
  </si>
  <si>
    <t>Массовый спорт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</si>
  <si>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</si>
  <si>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Плата за использование лесов </t>
  </si>
  <si>
    <t>ДОХОДЫ ОТ ОКАЗАНИЯ ПЛАТНЫХ УСЛУГ (РАБОТ) И КОМПЕНСАЦИИ ЗАТРАТ ГОСУДАРСТВА</t>
  </si>
  <si>
    <t xml:space="preserve">Доходы от оказания платных услуг (работ) </t>
  </si>
  <si>
    <t>Доходы от компенсации затрат государства</t>
  </si>
  <si>
    <t>Платежи, взимаемые государственными и муниципальными органами (организациями) за выполнение определенных функций</t>
  </si>
  <si>
    <t>Денежные взыскания (штрафы) за нарушение Федерального закона «О пожарной безопасности»</t>
  </si>
  <si>
    <t>1 13 01000 00 0000 130</t>
  </si>
  <si>
    <t>1 13 02000 00 0000 130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</si>
  <si>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</si>
  <si>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Денежные взыскания (штрафы) за правонарушения в области дорожного движения</t>
  </si>
  <si>
    <t>1 16 30000 01 0000 140</t>
  </si>
  <si>
    <t>Поступления  сумм в возмещение вреда, причиняемого автомобильным дорогам  транспортными средствами, осуществляющим перевозки тяжеловесных и  (или) крупногабаритных грузов</t>
  </si>
  <si>
    <t>1 16 37000 00 0000 140</t>
  </si>
  <si>
    <t>1 14 02000 00 0000 430</t>
  </si>
  <si>
    <t>Благоустройство</t>
  </si>
  <si>
    <t>0503</t>
  </si>
  <si>
    <t>1103</t>
  </si>
  <si>
    <t>Спорт высших достижений</t>
  </si>
  <si>
    <t>Министр финансов Иркутской области</t>
  </si>
  <si>
    <t>Н.В. Бояринова</t>
  </si>
  <si>
    <t>Государственные (муниципальные) ценные бумаги, номинальная стоимость которых указана в валюте Российской Федерации</t>
  </si>
  <si>
    <t>Размещение государственных (муниципальных)  ценных бумаг, номинальная стоимость которых указана в валюте Российской Федерации</t>
  </si>
  <si>
    <t>Размещение государственных ценных бумаг субъектов Российской Федерации, номинальная стоимость которых указана в валюте Российской Федерации</t>
  </si>
  <si>
    <t>810 01 01 00 00 02 0000 710</t>
  </si>
  <si>
    <t>Погашение кредитов, предоставленных кредитными организациями в валюте Российской Федерации</t>
  </si>
  <si>
    <t>Погашение бюджетами субъектов Российской Федерации кредитов от кредитных организаций в валюте Российской Федерации</t>
  </si>
  <si>
    <t>810 01 02 00 00 02 0000 810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</si>
  <si>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</si>
  <si>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бюджетами субъектов Российской Федерации в валюте Российской Федерации</t>
  </si>
  <si>
    <t xml:space="preserve"> 810 01 03 01 00 02 0000 710</t>
  </si>
  <si>
    <t>000 01 01 00 00 00 0000 000</t>
  </si>
  <si>
    <t>000 01 01 00 00 00 0000 700</t>
  </si>
  <si>
    <t>000 01 02 00 00 00 0000 000</t>
  </si>
  <si>
    <t>000 01 02 00 00 00 0000 700</t>
  </si>
  <si>
    <t xml:space="preserve">Получение кредитов от кредитных организаций бюджетами субъектов Российской Федерации в валюте Российской Федерации  </t>
  </si>
  <si>
    <t>000 01 02 00 00 00 0000 800</t>
  </si>
  <si>
    <t>000 01 03 00 00 00 0000 000</t>
  </si>
  <si>
    <t>000 01 03 01 00 00 0000 000</t>
  </si>
  <si>
    <t xml:space="preserve"> 000 01 03 01 00 00 0000 700</t>
  </si>
  <si>
    <t>000 01 03 01 00 00 0000 800</t>
  </si>
  <si>
    <t>810 01 03 01 00 02 0000 810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</si>
  <si>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</si>
  <si>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</si>
  <si>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субъектов Российской Федерации</t>
  </si>
  <si>
    <t>000 01 05 02 01 02 0000 510</t>
  </si>
  <si>
    <t xml:space="preserve">Уменьшение прочих остатков денежных средств бюджетов </t>
  </si>
  <si>
    <t>000 01 05 02 01 00 0000 610</t>
  </si>
  <si>
    <t>Уменьшение прочих остатков денежных средств бюджетов субъектов Российской Федерации</t>
  </si>
  <si>
    <t>000 01 05 02 01 02 0000 610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</si>
  <si>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</si>
  <si>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</si>
  <si>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000 01 06 05 01 00 0000 600</t>
  </si>
  <si>
    <t xml:space="preserve">Возврат бюджетных кредитов, предоставленных другим бюджетам бюджетной системы Российской Федерации в валюте Российской Федерации </t>
  </si>
  <si>
    <t>000 01 06 05 02 00 0000 600</t>
  </si>
  <si>
    <t xml:space="preserve">Возврат бюджетных кредитов, предоставленных другим бюджетам бюджетной системы Российской Федерации из бюджетов субъектов Российской Федерации в валюте Российской Федерации </t>
  </si>
  <si>
    <t>Предоставление бюджетных кредитов внутри страны в валюте
Российской Федерации</t>
  </si>
  <si>
    <t>000 01 06 05 00 00 0000 500</t>
  </si>
  <si>
    <t>Предоставление бюджетных кредитов другим бюджетам бюджетной системы Российской Федерации в валюте
Российской Федерации</t>
  </si>
  <si>
    <t>000 01 06 05 02 00 0000 500</t>
  </si>
  <si>
    <t xml:space="preserve">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 </t>
  </si>
  <si>
    <r>
      <t>Бюджетные кредиты от других бюджетов бюджетной системы Российской Федерации</t>
    </r>
    <r>
      <rPr>
        <b/>
        <sz val="10"/>
        <color indexed="10"/>
        <rFont val="Times New Roman"/>
        <family val="1"/>
      </rPr>
      <t xml:space="preserve"> </t>
    </r>
  </si>
  <si>
    <r>
      <t>Бюджетные кредиты от других бюджетов бюджетной системы Российской Федерации в валюте Российской Федерации</t>
    </r>
    <r>
      <rPr>
        <b/>
        <sz val="10"/>
        <color indexed="10"/>
        <rFont val="Times New Roman"/>
        <family val="1"/>
      </rPr>
      <t xml:space="preserve"> </t>
    </r>
  </si>
  <si>
    <t>КУЛЬТУРА, КИНЕМАТОГРАФИЯ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</si>
  <si>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</si>
  <si>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1 16 08000 01 0000 140</t>
  </si>
  <si>
    <t>Денежные взыскания (штрафы) за нарушение бюджетного законодательства Российской Федерации</t>
  </si>
  <si>
    <t>1 16 18000 00 0000 140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</si>
  <si>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</si>
  <si>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1 16 32000 00 0000 140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</si>
  <si>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</si>
  <si>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</si>
  <si>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</si>
  <si>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Денежные взыскания (штрафы) за нарушение условий договоров (соглашений) о предоставлении бюджетных кредитов</t>
  </si>
  <si>
    <t>Прочие безвозмездные поступления от других бюджетов бюджетной системы</t>
  </si>
  <si>
    <t>2 07 00000 00 0000 000</t>
  </si>
  <si>
    <t>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</si>
  <si>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</si>
  <si>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</si>
  <si>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2 18 00000 00 0000 151</t>
  </si>
  <si>
    <t>2 02 09000 00 0000 151</t>
  </si>
  <si>
    <t>1 16 42000 00 0000 140</t>
  </si>
  <si>
    <t>1 16 25000 00 0000 140</t>
  </si>
  <si>
    <t>1 14 02000 00 0000 000</t>
  </si>
  <si>
    <t>1 08 06000 01 0000 110</t>
  </si>
  <si>
    <t>Доходы бюджетов бюджетной системы Российской Федерации от возврата организациями остатков субсидий прошлых лет</t>
  </si>
  <si>
    <t>2 18 00000 00 0000 180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</si>
  <si>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</si>
  <si>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</si>
  <si>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Операции по управлению остатками средств на единых счетах бюджетов</t>
  </si>
  <si>
    <t>000 01 06 10 00 00 0000 000</t>
  </si>
  <si>
    <t>Увеличение финансовых активов в государственной (муниципальной) 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</t>
  </si>
  <si>
    <t>000 01 06 10 02 00 0000 500</t>
  </si>
  <si>
    <t>х</t>
  </si>
  <si>
    <t>МЕЖБЮДЖЕТНЫЕ ТРАНСФЕРТЫ ОБЩЕГО ХАРАКТЕРА БЮДЖЕТАМ БЮДЖЕТНОЙ СИСТЕМЫ РОССИЙСКОЙ ФЕДЕРАЦИИ</t>
  </si>
  <si>
    <t>2 03 00000 00 0000 180</t>
  </si>
  <si>
    <t>Безвозмездные поступления от государственных (муниципальных) организаций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</si>
  <si>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</si>
  <si>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Акции и иные формы участия в капитале, находящиеся в государственной и муниципальной собственности</t>
  </si>
  <si>
    <t>000 01 06 01 00 00 0000 000</t>
  </si>
  <si>
    <t>Средства от продажи акций и иных форм участия в капитале, находящихся в государственной и муниципальной собственности</t>
  </si>
  <si>
    <t>000 01 06 01 00 00 0000 630</t>
  </si>
  <si>
    <t>Средства от продажи акций и иных форм участия в капитале, находящихся в собственности субъектов Российской Федерации</t>
  </si>
  <si>
    <t>813 01 06 01 00 02 0000 630</t>
  </si>
  <si>
    <t>Единый сельскохозяйственный налог</t>
  </si>
  <si>
    <t>1 05 03000 01 0000 100</t>
  </si>
  <si>
    <t>ЗАДОЛЖЕННОСТЬ И ПЕРЕРАСЧЕТЫ ПО ОТМЕНЕННЫМ НАЛОГАМ, СБОРАМ И ИНЫМ ОБЯЗАТЕЛЬНЫМ ПЛАТЕЖАМ</t>
  </si>
  <si>
    <t>1 09 00000 00 0000 000</t>
  </si>
  <si>
    <t>Платежи за пользование природными ресурсами</t>
  </si>
  <si>
    <t>1 09 03000 00 0000 110</t>
  </si>
  <si>
    <t>Налоги на имущество</t>
  </si>
  <si>
    <t>1 09 04000 00 0000 110</t>
  </si>
  <si>
    <t>Прочие налоги и сборы (по отмененным налогам и сборам субъектов Российской Федерации)</t>
  </si>
  <si>
    <t>1 09 06000 02 0000 110</t>
  </si>
  <si>
    <t>Налог, взимаемый в виде стоимости патента в связи с применением упрощенной системы налогообложения</t>
  </si>
  <si>
    <t>1 09 11000 02 0000 110</t>
  </si>
  <si>
    <t>Денежные взыскания (штрафы) за нарушение законодательства о налогах и сборах</t>
  </si>
  <si>
    <t>1 16 03000 00 0000 140</t>
  </si>
  <si>
    <t>Доходы от возмещения ущерба при возникновении страховых случаев</t>
  </si>
  <si>
    <t>1 16 23000 00 0000 140</t>
  </si>
  <si>
    <t>Невыясненные поступления</t>
  </si>
  <si>
    <t>1 17 01000 00 0000 180</t>
  </si>
  <si>
    <t xml:space="preserve">Безвозмездные поступления от негосударственных организаций </t>
  </si>
  <si>
    <t>2 04 00000 00 0000 180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</si>
  <si>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дорожных фондов, либо в связи с уклонением от заключения таких контрактов или иных договоров</t>
  </si>
  <si>
    <t>1 16 46000 00 0000 140</t>
  </si>
  <si>
    <t>Оценка ожидаемого исполнения областного бюджета в 2017 году</t>
  </si>
  <si>
    <t>2 02 10000 00 0000 151</t>
  </si>
  <si>
    <t>2 02 20000 00 0000 151</t>
  </si>
  <si>
    <t>2 02 30000 00 0000 151</t>
  </si>
  <si>
    <t>2 02 40000 00 0000 151</t>
  </si>
  <si>
    <t>Дополнительное образование детей</t>
  </si>
  <si>
    <t>0703</t>
  </si>
  <si>
    <t>Кинематография</t>
  </si>
  <si>
    <t>0802</t>
  </si>
  <si>
    <t>Погашение государственных (муниципальных) ценных бумаг, номинальная стоимость которых указана в валюте Российской Федерации</t>
  </si>
  <si>
    <t>000 01 01 00 00 00 0000 800</t>
  </si>
  <si>
    <t>Погашение государственных ценных бумаг субъектов Российской Федерации, номинальная стоимость которых указана в валюте Российской Федерации</t>
  </si>
  <si>
    <t>810 01 01 00 00 02 0000 810</t>
  </si>
  <si>
    <t>ПОСТУПЛЕНИЯ (ПЕРЕЧИСЛЕНИЯ) ПО УРЕГУЛИРОВАНИЮ РАСЧЕТОВ МЕЖДУ БЮДЖЕТАМИ БЮДЖЕТНОЙ СИСТЕМЫ РОССИЙСКОЙ ФЕДЕРАЦИИ</t>
  </si>
  <si>
    <t>1 18 00000 00 0000 000</t>
  </si>
  <si>
    <t>Перечисления из бюджетов (поступления в бюджеты) бюджетной системы Российской Федерации по решениям о взыскании средств, предоставленных из иных бюджетов бюджетной системы Российской Федерации</t>
  </si>
  <si>
    <t>1 18 00000 00 0000 151</t>
  </si>
  <si>
    <t>Сбор, удаление отходов и очистка сточных вод</t>
  </si>
  <si>
    <t>0602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</si>
  <si>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</si>
  <si>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1 11 05300 00 0000 120</t>
  </si>
  <si>
    <t>Сидоренко С.А.</t>
  </si>
  <si>
    <t>Батюнин А.В.</t>
  </si>
  <si>
    <t>Каневский А.Б.</t>
  </si>
  <si>
    <t>Закон Иркутской области от 05.07.2017 № 53-ОЗ 
 "О внесении изменений в Закон Иркутской области "Об областном бюджете на 2017 год и на плановый период 2018 и 2019 годов"</t>
  </si>
  <si>
    <t>Исполнено на 01.10.2017</t>
  </si>
  <si>
    <t>Процент исполнения %</t>
  </si>
  <si>
    <t>Сведения об исполнении областного бюджета по состоянию на 1 октября 2017 года</t>
  </si>
  <si>
    <t>Отклонение %</t>
  </si>
  <si>
    <t>Исп. Иванова М.А., 8(3952)256339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</si>
</sst>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_-* #,##0_р_._-;\-* #,##0_р_._-;_-* &quot;-&quot;??_р_._-;_-@_-"/>
    <numFmt numFmtId="171" formatCode="000"/>
    <numFmt numFmtId="172" formatCode="00\.00\.00"/>
    <numFmt numFmtId="173" formatCode="_-* #,##0.0_р_._-;\-* #,##0.0_р_._-;_-* &quot;-&quot;??_р_._-;_-@_-"/>
    <numFmt numFmtId="174" formatCode="#,##0;[Red]#,##0"/>
    <numFmt numFmtId="175" formatCode="#,##0.000"/>
    <numFmt numFmtId="176" formatCode="_-* #,##0.000_р_._-;\-* #,##0.000_р_._-;_-* &quot;-&quot;??_р_._-;_-@_-"/>
    <numFmt numFmtId="177" formatCode="_-* #,##0.0_р_._-;\-* #,##0.0_р_._-;_-* &quot;-&quot;?_р_._-;_-@_-"/>
    <numFmt numFmtId="178" formatCode="#,##0.0;[Red]#,##0.0"/>
    <numFmt numFmtId="179" formatCode="_-* #,##0.0000_р_._-;\-* #,##0.0000_р_._-;_-* &quot;-&quot;??_р_._-;_-@_-"/>
    <numFmt numFmtId="180" formatCode="_-* #,##0.00000_р_._-;\-* #,##0.00000_р_._-;_-* &quot;-&quot;??_р_._-;_-@_-"/>
    <numFmt numFmtId="181" formatCode="_-* #,##0.000000_р_._-;\-* #,##0.000000_р_._-;_-* &quot;-&quot;??_р_._-;_-@_-"/>
    <numFmt numFmtId="182" formatCode="?"/>
    <numFmt numFmtId="183" formatCode="[$-FC19]d\ mmmm\ yyyy\ &quot;г.&quot;"/>
    <numFmt numFmtId="184" formatCode="dd\.mm\.yyyy"/>
  </numFmts>
  <fonts count="76">
    <font>
      <sz val="10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9"/>
      <name val="Times New Roman"/>
      <family val="1"/>
    </font>
    <font>
      <b/>
      <sz val="10"/>
      <color indexed="10"/>
      <name val="Times New Roman"/>
      <family val="1"/>
    </font>
    <font>
      <sz val="14"/>
      <name val="Times New Roman"/>
      <family val="1"/>
    </font>
    <font>
      <sz val="10"/>
      <name val="Arial"/>
      <family val="2"/>
    </font>
    <font>
      <sz val="10"/>
      <color indexed="63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Times New Roman"/>
      <family val="1"/>
    </font>
    <font>
      <b/>
      <i/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6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11"/>
      <color rgb="FF000000"/>
      <name val="Times New Roman"/>
      <family val="1"/>
    </font>
    <font>
      <b/>
      <i/>
      <sz val="8"/>
      <color rgb="FF000000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</font>
    <font>
      <sz val="6"/>
      <color rgb="FF000000"/>
      <name val="Arial"/>
      <family val="2"/>
    </font>
    <font>
      <b/>
      <sz val="10"/>
      <color rgb="FF000000"/>
      <name val="Arial"/>
      <family val="2"/>
    </font>
    <font>
      <sz val="9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theme="0"/>
      <name val="Times New Roman"/>
      <family val="1"/>
    </font>
    <font>
      <sz val="10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 style="medium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indexed="63"/>
      </right>
      <top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medium">
        <color rgb="FF000000"/>
      </right>
      <top style="medium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 style="medium">
        <color rgb="FF000000"/>
      </bottom>
    </border>
    <border>
      <left style="medium"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 style="medium">
        <color rgb="FF000000"/>
      </left>
      <right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medium">
        <color rgb="FF000000"/>
      </bottom>
    </border>
    <border>
      <left style="medium">
        <color rgb="FF000000"/>
      </left>
      <right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medium"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16" fillId="0" borderId="0">
      <alignment/>
      <protection/>
    </xf>
    <xf numFmtId="49" fontId="48" fillId="0" borderId="1">
      <alignment horizontal="center"/>
      <protection/>
    </xf>
    <xf numFmtId="49" fontId="48" fillId="0" borderId="0">
      <alignment horizontal="center"/>
      <protection/>
    </xf>
    <xf numFmtId="49" fontId="48" fillId="0" borderId="0">
      <alignment horizontal="center"/>
      <protection/>
    </xf>
    <xf numFmtId="0" fontId="47" fillId="0" borderId="2">
      <alignment/>
      <protection/>
    </xf>
    <xf numFmtId="49" fontId="48" fillId="0" borderId="3">
      <alignment horizontal="center" wrapText="1"/>
      <protection/>
    </xf>
    <xf numFmtId="49" fontId="48" fillId="0" borderId="3">
      <alignment horizontal="center" wrapText="1"/>
      <protection/>
    </xf>
    <xf numFmtId="49" fontId="48" fillId="0" borderId="0">
      <alignment horizontal="center"/>
      <protection/>
    </xf>
    <xf numFmtId="49" fontId="48" fillId="0" borderId="4">
      <alignment horizontal="center" wrapText="1"/>
      <protection/>
    </xf>
    <xf numFmtId="49" fontId="48" fillId="0" borderId="4">
      <alignment horizontal="center" wrapText="1"/>
      <protection/>
    </xf>
    <xf numFmtId="49" fontId="48" fillId="0" borderId="3">
      <alignment horizontal="center" wrapText="1"/>
      <protection/>
    </xf>
    <xf numFmtId="49" fontId="48" fillId="0" borderId="5">
      <alignment horizontal="center"/>
      <protection/>
    </xf>
    <xf numFmtId="49" fontId="48" fillId="0" borderId="5">
      <alignment horizontal="center"/>
      <protection/>
    </xf>
    <xf numFmtId="49" fontId="48" fillId="0" borderId="4">
      <alignment horizontal="center" wrapText="1"/>
      <protection/>
    </xf>
    <xf numFmtId="49" fontId="48" fillId="0" borderId="6">
      <alignment/>
      <protection/>
    </xf>
    <xf numFmtId="49" fontId="48" fillId="0" borderId="6">
      <alignment/>
      <protection/>
    </xf>
    <xf numFmtId="49" fontId="48" fillId="0" borderId="5">
      <alignment horizontal="center"/>
      <protection/>
    </xf>
    <xf numFmtId="4" fontId="48" fillId="0" borderId="5">
      <alignment horizontal="right"/>
      <protection/>
    </xf>
    <xf numFmtId="4" fontId="48" fillId="0" borderId="5">
      <alignment horizontal="right"/>
      <protection/>
    </xf>
    <xf numFmtId="49" fontId="48" fillId="0" borderId="6">
      <alignment/>
      <protection/>
    </xf>
    <xf numFmtId="4" fontId="48" fillId="0" borderId="3">
      <alignment horizontal="right"/>
      <protection/>
    </xf>
    <xf numFmtId="4" fontId="48" fillId="0" borderId="3">
      <alignment horizontal="right"/>
      <protection/>
    </xf>
    <xf numFmtId="4" fontId="48" fillId="0" borderId="5">
      <alignment horizontal="right"/>
      <protection/>
    </xf>
    <xf numFmtId="49" fontId="48" fillId="0" borderId="0">
      <alignment horizontal="right"/>
      <protection/>
    </xf>
    <xf numFmtId="49" fontId="48" fillId="0" borderId="0">
      <alignment horizontal="right"/>
      <protection/>
    </xf>
    <xf numFmtId="4" fontId="48" fillId="0" borderId="3">
      <alignment horizontal="right"/>
      <protection/>
    </xf>
    <xf numFmtId="4" fontId="48" fillId="0" borderId="7">
      <alignment horizontal="right"/>
      <protection/>
    </xf>
    <xf numFmtId="4" fontId="48" fillId="0" borderId="7">
      <alignment horizontal="right"/>
      <protection/>
    </xf>
    <xf numFmtId="49" fontId="48" fillId="0" borderId="0">
      <alignment horizontal="right"/>
      <protection/>
    </xf>
    <xf numFmtId="49" fontId="48" fillId="0" borderId="8">
      <alignment horizontal="center"/>
      <protection/>
    </xf>
    <xf numFmtId="49" fontId="48" fillId="0" borderId="8">
      <alignment horizontal="center"/>
      <protection/>
    </xf>
    <xf numFmtId="0" fontId="47" fillId="20" borderId="9">
      <alignment/>
      <protection/>
    </xf>
    <xf numFmtId="4" fontId="48" fillId="0" borderId="10">
      <alignment horizontal="right"/>
      <protection/>
    </xf>
    <xf numFmtId="4" fontId="48" fillId="0" borderId="10">
      <alignment horizontal="right"/>
      <protection/>
    </xf>
    <xf numFmtId="4" fontId="48" fillId="0" borderId="7">
      <alignment horizontal="right"/>
      <protection/>
    </xf>
    <xf numFmtId="0" fontId="48" fillId="0" borderId="11">
      <alignment horizontal="left" wrapText="1"/>
      <protection/>
    </xf>
    <xf numFmtId="0" fontId="48" fillId="0" borderId="11">
      <alignment horizontal="left" wrapText="1"/>
      <protection/>
    </xf>
    <xf numFmtId="49" fontId="48" fillId="0" borderId="8">
      <alignment horizontal="center"/>
      <protection/>
    </xf>
    <xf numFmtId="0" fontId="49" fillId="0" borderId="12">
      <alignment horizontal="left" wrapText="1"/>
      <protection/>
    </xf>
    <xf numFmtId="0" fontId="49" fillId="0" borderId="12">
      <alignment horizontal="left" wrapText="1"/>
      <protection/>
    </xf>
    <xf numFmtId="0" fontId="47" fillId="20" borderId="13">
      <alignment/>
      <protection/>
    </xf>
    <xf numFmtId="0" fontId="48" fillId="0" borderId="14">
      <alignment horizontal="left" wrapText="1" indent="2"/>
      <protection/>
    </xf>
    <xf numFmtId="0" fontId="48" fillId="0" borderId="14">
      <alignment horizontal="left" wrapText="1" indent="2"/>
      <protection/>
    </xf>
    <xf numFmtId="4" fontId="48" fillId="0" borderId="10">
      <alignment horizontal="right"/>
      <protection/>
    </xf>
    <xf numFmtId="0" fontId="47" fillId="0" borderId="15">
      <alignment/>
      <protection/>
    </xf>
    <xf numFmtId="0" fontId="47" fillId="0" borderId="15">
      <alignment/>
      <protection/>
    </xf>
    <xf numFmtId="0" fontId="47" fillId="20" borderId="16">
      <alignment/>
      <protection/>
    </xf>
    <xf numFmtId="0" fontId="48" fillId="0" borderId="6">
      <alignment/>
      <protection/>
    </xf>
    <xf numFmtId="0" fontId="48" fillId="0" borderId="6">
      <alignment/>
      <protection/>
    </xf>
    <xf numFmtId="0" fontId="47" fillId="20" borderId="17">
      <alignment/>
      <protection/>
    </xf>
    <xf numFmtId="0" fontId="47" fillId="0" borderId="6">
      <alignment/>
      <protection/>
    </xf>
    <xf numFmtId="0" fontId="47" fillId="0" borderId="6">
      <alignment/>
      <protection/>
    </xf>
    <xf numFmtId="0" fontId="47" fillId="20" borderId="18">
      <alignment/>
      <protection/>
    </xf>
    <xf numFmtId="0" fontId="49" fillId="0" borderId="0">
      <alignment horizontal="center"/>
      <protection/>
    </xf>
    <xf numFmtId="0" fontId="49" fillId="0" borderId="0">
      <alignment horizontal="center"/>
      <protection/>
    </xf>
    <xf numFmtId="0" fontId="47" fillId="20" borderId="19">
      <alignment/>
      <protection/>
    </xf>
    <xf numFmtId="0" fontId="49" fillId="0" borderId="6">
      <alignment/>
      <protection/>
    </xf>
    <xf numFmtId="0" fontId="49" fillId="0" borderId="6">
      <alignment/>
      <protection/>
    </xf>
    <xf numFmtId="0" fontId="48" fillId="0" borderId="11">
      <alignment horizontal="left" wrapText="1"/>
      <protection/>
    </xf>
    <xf numFmtId="0" fontId="48" fillId="0" borderId="20">
      <alignment horizontal="left" wrapText="1"/>
      <protection/>
    </xf>
    <xf numFmtId="0" fontId="48" fillId="0" borderId="20">
      <alignment horizontal="left" wrapText="1"/>
      <protection/>
    </xf>
    <xf numFmtId="0" fontId="49" fillId="0" borderId="12">
      <alignment horizontal="left" wrapText="1"/>
      <protection/>
    </xf>
    <xf numFmtId="0" fontId="48" fillId="0" borderId="21">
      <alignment horizontal="left" wrapText="1" indent="1"/>
      <protection/>
    </xf>
    <xf numFmtId="0" fontId="48" fillId="0" borderId="21">
      <alignment horizontal="left" wrapText="1" indent="1"/>
      <protection/>
    </xf>
    <xf numFmtId="0" fontId="48" fillId="0" borderId="14">
      <alignment horizontal="left" wrapText="1" indent="2"/>
      <protection/>
    </xf>
    <xf numFmtId="0" fontId="48" fillId="0" borderId="20">
      <alignment horizontal="left" wrapText="1" indent="2"/>
      <protection/>
    </xf>
    <xf numFmtId="0" fontId="48" fillId="0" borderId="20">
      <alignment horizontal="left" wrapText="1" indent="2"/>
      <protection/>
    </xf>
    <xf numFmtId="0" fontId="47" fillId="20" borderId="22">
      <alignment/>
      <protection/>
    </xf>
    <xf numFmtId="0" fontId="47" fillId="20" borderId="23">
      <alignment/>
      <protection/>
    </xf>
    <xf numFmtId="0" fontId="47" fillId="20" borderId="23">
      <alignment/>
      <protection/>
    </xf>
    <xf numFmtId="0" fontId="47" fillId="0" borderId="15">
      <alignment/>
      <protection/>
    </xf>
    <xf numFmtId="0" fontId="48" fillId="0" borderId="24">
      <alignment horizontal="left" wrapText="1" indent="2"/>
      <protection/>
    </xf>
    <xf numFmtId="0" fontId="48" fillId="0" borderId="24">
      <alignment horizontal="left" wrapText="1" indent="2"/>
      <protection/>
    </xf>
    <xf numFmtId="0" fontId="48" fillId="0" borderId="6">
      <alignment/>
      <protection/>
    </xf>
    <xf numFmtId="0" fontId="48" fillId="0" borderId="0">
      <alignment horizontal="center" wrapText="1"/>
      <protection/>
    </xf>
    <xf numFmtId="0" fontId="48" fillId="0" borderId="0">
      <alignment horizontal="center" wrapText="1"/>
      <protection/>
    </xf>
    <xf numFmtId="0" fontId="47" fillId="0" borderId="6">
      <alignment/>
      <protection/>
    </xf>
    <xf numFmtId="49" fontId="48" fillId="0" borderId="6">
      <alignment horizontal="left"/>
      <protection/>
    </xf>
    <xf numFmtId="49" fontId="48" fillId="0" borderId="6">
      <alignment horizontal="left"/>
      <protection/>
    </xf>
    <xf numFmtId="0" fontId="49" fillId="0" borderId="0">
      <alignment horizontal="center"/>
      <protection/>
    </xf>
    <xf numFmtId="49" fontId="48" fillId="0" borderId="1">
      <alignment horizontal="center" wrapText="1"/>
      <protection/>
    </xf>
    <xf numFmtId="49" fontId="48" fillId="0" borderId="1">
      <alignment horizontal="center" wrapText="1"/>
      <protection/>
    </xf>
    <xf numFmtId="0" fontId="49" fillId="0" borderId="6">
      <alignment/>
      <protection/>
    </xf>
    <xf numFmtId="49" fontId="48" fillId="0" borderId="1">
      <alignment horizontal="center" shrinkToFit="1"/>
      <protection/>
    </xf>
    <xf numFmtId="49" fontId="48" fillId="0" borderId="1">
      <alignment horizontal="center" shrinkToFit="1"/>
      <protection/>
    </xf>
    <xf numFmtId="0" fontId="48" fillId="0" borderId="20">
      <alignment horizontal="left" wrapText="1"/>
      <protection/>
    </xf>
    <xf numFmtId="49" fontId="48" fillId="0" borderId="5">
      <alignment horizontal="center" shrinkToFit="1"/>
      <protection/>
    </xf>
    <xf numFmtId="49" fontId="48" fillId="0" borderId="5">
      <alignment horizontal="center" shrinkToFit="1"/>
      <protection/>
    </xf>
    <xf numFmtId="0" fontId="48" fillId="0" borderId="21">
      <alignment horizontal="left" wrapText="1" indent="1"/>
      <protection/>
    </xf>
    <xf numFmtId="0" fontId="48" fillId="0" borderId="25">
      <alignment horizontal="left" wrapText="1"/>
      <protection/>
    </xf>
    <xf numFmtId="0" fontId="48" fillId="0" borderId="25">
      <alignment horizontal="left" wrapText="1"/>
      <protection/>
    </xf>
    <xf numFmtId="0" fontId="48" fillId="0" borderId="20">
      <alignment horizontal="left" wrapText="1" indent="2"/>
      <protection/>
    </xf>
    <xf numFmtId="0" fontId="48" fillId="0" borderId="11">
      <alignment horizontal="left" wrapText="1" indent="1"/>
      <protection/>
    </xf>
    <xf numFmtId="0" fontId="48" fillId="0" borderId="11">
      <alignment horizontal="left" wrapText="1" indent="1"/>
      <protection/>
    </xf>
    <xf numFmtId="0" fontId="47" fillId="20" borderId="23">
      <alignment/>
      <protection/>
    </xf>
    <xf numFmtId="0" fontId="48" fillId="0" borderId="25">
      <alignment horizontal="left" wrapText="1" indent="2"/>
      <protection/>
    </xf>
    <xf numFmtId="0" fontId="48" fillId="0" borderId="25">
      <alignment horizontal="left" wrapText="1" indent="2"/>
      <protection/>
    </xf>
    <xf numFmtId="0" fontId="48" fillId="0" borderId="24">
      <alignment horizontal="left" wrapText="1" indent="2"/>
      <protection/>
    </xf>
    <xf numFmtId="0" fontId="48" fillId="0" borderId="11">
      <alignment horizontal="left" wrapText="1" indent="2"/>
      <protection/>
    </xf>
    <xf numFmtId="0" fontId="48" fillId="0" borderId="11">
      <alignment horizontal="left" wrapText="1" indent="2"/>
      <protection/>
    </xf>
    <xf numFmtId="0" fontId="48" fillId="0" borderId="0">
      <alignment horizontal="center" wrapText="1"/>
      <protection/>
    </xf>
    <xf numFmtId="0" fontId="47" fillId="0" borderId="26">
      <alignment/>
      <protection/>
    </xf>
    <xf numFmtId="0" fontId="47" fillId="0" borderId="26">
      <alignment/>
      <protection/>
    </xf>
    <xf numFmtId="49" fontId="48" fillId="0" borderId="6">
      <alignment horizontal="left"/>
      <protection/>
    </xf>
    <xf numFmtId="0" fontId="47" fillId="0" borderId="27">
      <alignment/>
      <protection/>
    </xf>
    <xf numFmtId="0" fontId="47" fillId="0" borderId="27">
      <alignment/>
      <protection/>
    </xf>
    <xf numFmtId="49" fontId="48" fillId="0" borderId="1">
      <alignment horizontal="center" wrapText="1"/>
      <protection/>
    </xf>
    <xf numFmtId="0" fontId="49" fillId="0" borderId="28">
      <alignment horizontal="center" vertical="center" textRotation="90" wrapText="1"/>
      <protection/>
    </xf>
    <xf numFmtId="0" fontId="49" fillId="0" borderId="28">
      <alignment horizontal="center" vertical="center" textRotation="90" wrapText="1"/>
      <protection/>
    </xf>
    <xf numFmtId="49" fontId="48" fillId="0" borderId="1">
      <alignment horizontal="center" shrinkToFit="1"/>
      <protection/>
    </xf>
    <xf numFmtId="0" fontId="49" fillId="0" borderId="15">
      <alignment horizontal="center" vertical="center" textRotation="90" wrapText="1"/>
      <protection/>
    </xf>
    <xf numFmtId="0" fontId="49" fillId="0" borderId="15">
      <alignment horizontal="center" vertical="center" textRotation="90" wrapText="1"/>
      <protection/>
    </xf>
    <xf numFmtId="0" fontId="47" fillId="21" borderId="29">
      <alignment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49" fontId="48" fillId="0" borderId="5">
      <alignment horizontal="center" shrinkToFit="1"/>
      <protection/>
    </xf>
    <xf numFmtId="0" fontId="49" fillId="0" borderId="6">
      <alignment horizontal="center" vertical="center" textRotation="90" wrapText="1"/>
      <protection/>
    </xf>
    <xf numFmtId="0" fontId="49" fillId="0" borderId="6">
      <alignment horizontal="center" vertical="center" textRotation="90" wrapText="1"/>
      <protection/>
    </xf>
    <xf numFmtId="0" fontId="48" fillId="0" borderId="25">
      <alignment horizontal="left" wrapText="1"/>
      <protection/>
    </xf>
    <xf numFmtId="0" fontId="49" fillId="0" borderId="15">
      <alignment horizontal="center" vertical="center" textRotation="90"/>
      <protection/>
    </xf>
    <xf numFmtId="0" fontId="49" fillId="0" borderId="15">
      <alignment horizontal="center" vertical="center" textRotation="90"/>
      <protection/>
    </xf>
    <xf numFmtId="0" fontId="48" fillId="0" borderId="11">
      <alignment horizontal="left" wrapText="1" indent="1"/>
      <protection/>
    </xf>
    <xf numFmtId="0" fontId="49" fillId="0" borderId="6">
      <alignment horizontal="center" vertical="center" textRotation="90"/>
      <protection/>
    </xf>
    <xf numFmtId="0" fontId="49" fillId="0" borderId="6">
      <alignment horizontal="center" vertical="center" textRotation="90"/>
      <protection/>
    </xf>
    <xf numFmtId="0" fontId="48" fillId="0" borderId="25">
      <alignment horizontal="left" wrapText="1" indent="2"/>
      <protection/>
    </xf>
    <xf numFmtId="0" fontId="49" fillId="0" borderId="28">
      <alignment horizontal="center" vertical="center" textRotation="90"/>
      <protection/>
    </xf>
    <xf numFmtId="0" fontId="49" fillId="0" borderId="28">
      <alignment horizontal="center" vertical="center" textRotation="90"/>
      <protection/>
    </xf>
    <xf numFmtId="0" fontId="47" fillId="20" borderId="30">
      <alignment/>
      <protection/>
    </xf>
    <xf numFmtId="0" fontId="49" fillId="0" borderId="31">
      <alignment horizontal="center" vertical="center" textRotation="90"/>
      <protection/>
    </xf>
    <xf numFmtId="0" fontId="49" fillId="0" borderId="31">
      <alignment horizontal="center" vertical="center" textRotation="90"/>
      <protection/>
    </xf>
    <xf numFmtId="0" fontId="48" fillId="0" borderId="11">
      <alignment horizontal="left" wrapText="1" indent="2"/>
      <protection/>
    </xf>
    <xf numFmtId="0" fontId="50" fillId="0" borderId="6">
      <alignment wrapText="1"/>
      <protection/>
    </xf>
    <xf numFmtId="0" fontId="50" fillId="0" borderId="6">
      <alignment wrapText="1"/>
      <protection/>
    </xf>
    <xf numFmtId="0" fontId="47" fillId="21" borderId="6">
      <alignment/>
      <protection/>
    </xf>
    <xf numFmtId="0" fontId="50" fillId="0" borderId="31">
      <alignment wrapText="1"/>
      <protection/>
    </xf>
    <xf numFmtId="0" fontId="50" fillId="0" borderId="31">
      <alignment wrapText="1"/>
      <protection/>
    </xf>
    <xf numFmtId="0" fontId="47" fillId="0" borderId="26">
      <alignment/>
      <protection/>
    </xf>
    <xf numFmtId="0" fontId="50" fillId="0" borderId="15">
      <alignment wrapText="1"/>
      <protection/>
    </xf>
    <xf numFmtId="0" fontId="50" fillId="0" borderId="15">
      <alignment wrapText="1"/>
      <protection/>
    </xf>
    <xf numFmtId="0" fontId="47" fillId="0" borderId="27">
      <alignment/>
      <protection/>
    </xf>
    <xf numFmtId="0" fontId="48" fillId="0" borderId="31">
      <alignment horizontal="center" vertical="top" wrapText="1"/>
      <protection/>
    </xf>
    <xf numFmtId="0" fontId="48" fillId="0" borderId="31">
      <alignment horizontal="center" vertical="top" wrapText="1"/>
      <protection/>
    </xf>
    <xf numFmtId="0" fontId="49" fillId="0" borderId="28">
      <alignment horizontal="center" vertical="center" textRotation="90" wrapText="1"/>
      <protection/>
    </xf>
    <xf numFmtId="0" fontId="49" fillId="0" borderId="32">
      <alignment/>
      <protection/>
    </xf>
    <xf numFmtId="0" fontId="49" fillId="0" borderId="32">
      <alignment/>
      <protection/>
    </xf>
    <xf numFmtId="0" fontId="49" fillId="0" borderId="15">
      <alignment horizontal="center" vertical="center" textRotation="90" wrapText="1"/>
      <protection/>
    </xf>
    <xf numFmtId="49" fontId="51" fillId="0" borderId="33">
      <alignment horizontal="left" vertical="center" wrapText="1"/>
      <protection/>
    </xf>
    <xf numFmtId="49" fontId="51" fillId="0" borderId="33">
      <alignment horizontal="left" vertical="center" wrapText="1"/>
      <protection/>
    </xf>
    <xf numFmtId="0" fontId="48" fillId="0" borderId="0">
      <alignment vertical="center"/>
      <protection/>
    </xf>
    <xf numFmtId="49" fontId="48" fillId="0" borderId="34">
      <alignment horizontal="left" vertical="center" wrapText="1" indent="2"/>
      <protection/>
    </xf>
    <xf numFmtId="49" fontId="48" fillId="0" borderId="34">
      <alignment horizontal="left" vertical="center" wrapText="1" indent="2"/>
      <protection/>
    </xf>
    <xf numFmtId="0" fontId="49" fillId="0" borderId="6">
      <alignment horizontal="center" vertical="center" textRotation="90" wrapText="1"/>
      <protection/>
    </xf>
    <xf numFmtId="49" fontId="48" fillId="0" borderId="24">
      <alignment horizontal="left" vertical="center" wrapText="1" indent="3"/>
      <protection/>
    </xf>
    <xf numFmtId="49" fontId="48" fillId="0" borderId="24">
      <alignment horizontal="left" vertical="center" wrapText="1" indent="3"/>
      <protection/>
    </xf>
    <xf numFmtId="0" fontId="49" fillId="0" borderId="15">
      <alignment horizontal="center" vertical="center" textRotation="90"/>
      <protection/>
    </xf>
    <xf numFmtId="49" fontId="48" fillId="0" borderId="33">
      <alignment horizontal="left" vertical="center" wrapText="1" indent="3"/>
      <protection/>
    </xf>
    <xf numFmtId="49" fontId="48" fillId="0" borderId="33">
      <alignment horizontal="left" vertical="center" wrapText="1" indent="3"/>
      <protection/>
    </xf>
    <xf numFmtId="0" fontId="49" fillId="0" borderId="6">
      <alignment horizontal="center" vertical="center" textRotation="90"/>
      <protection/>
    </xf>
    <xf numFmtId="49" fontId="48" fillId="0" borderId="35">
      <alignment horizontal="left" vertical="center" wrapText="1" indent="3"/>
      <protection/>
    </xf>
    <xf numFmtId="49" fontId="48" fillId="0" borderId="35">
      <alignment horizontal="left" vertical="center" wrapText="1" indent="3"/>
      <protection/>
    </xf>
    <xf numFmtId="0" fontId="49" fillId="0" borderId="28">
      <alignment horizontal="center" vertical="center" textRotation="90"/>
      <protection/>
    </xf>
    <xf numFmtId="0" fontId="51" fillId="0" borderId="32">
      <alignment horizontal="left" vertical="center" wrapText="1"/>
      <protection/>
    </xf>
    <xf numFmtId="0" fontId="51" fillId="0" borderId="32">
      <alignment horizontal="left" vertical="center" wrapText="1"/>
      <protection/>
    </xf>
    <xf numFmtId="0" fontId="49" fillId="0" borderId="31">
      <alignment horizontal="center" vertical="center" textRotation="90"/>
      <protection/>
    </xf>
    <xf numFmtId="49" fontId="48" fillId="0" borderId="15">
      <alignment horizontal="left" vertical="center" wrapText="1" indent="3"/>
      <protection/>
    </xf>
    <xf numFmtId="49" fontId="48" fillId="0" borderId="15">
      <alignment horizontal="left" vertical="center" wrapText="1" indent="3"/>
      <protection/>
    </xf>
    <xf numFmtId="0" fontId="50" fillId="0" borderId="6">
      <alignment wrapText="1"/>
      <protection/>
    </xf>
    <xf numFmtId="49" fontId="48" fillId="0" borderId="0">
      <alignment horizontal="left" vertical="center" wrapText="1" indent="3"/>
      <protection/>
    </xf>
    <xf numFmtId="49" fontId="48" fillId="0" borderId="0">
      <alignment horizontal="left" vertical="center" wrapText="1" indent="3"/>
      <protection/>
    </xf>
    <xf numFmtId="0" fontId="50" fillId="0" borderId="31">
      <alignment wrapText="1"/>
      <protection/>
    </xf>
    <xf numFmtId="49" fontId="48" fillId="0" borderId="6">
      <alignment horizontal="left" vertical="center" wrapText="1" indent="3"/>
      <protection/>
    </xf>
    <xf numFmtId="49" fontId="48" fillId="0" borderId="6">
      <alignment horizontal="left" vertical="center" wrapText="1" indent="3"/>
      <protection/>
    </xf>
    <xf numFmtId="0" fontId="50" fillId="0" borderId="15">
      <alignment wrapText="1"/>
      <protection/>
    </xf>
    <xf numFmtId="49" fontId="51" fillId="0" borderId="32">
      <alignment horizontal="left" vertical="center" wrapText="1"/>
      <protection/>
    </xf>
    <xf numFmtId="49" fontId="51" fillId="0" borderId="32">
      <alignment horizontal="left" vertical="center" wrapText="1"/>
      <protection/>
    </xf>
    <xf numFmtId="0" fontId="48" fillId="0" borderId="31">
      <alignment horizontal="center" vertical="top" wrapText="1"/>
      <protection/>
    </xf>
    <xf numFmtId="0" fontId="48" fillId="0" borderId="33">
      <alignment horizontal="left" vertical="center" wrapText="1"/>
      <protection/>
    </xf>
    <xf numFmtId="0" fontId="48" fillId="0" borderId="33">
      <alignment horizontal="left" vertical="center" wrapText="1"/>
      <protection/>
    </xf>
    <xf numFmtId="0" fontId="49" fillId="0" borderId="32">
      <alignment/>
      <protection/>
    </xf>
    <xf numFmtId="0" fontId="48" fillId="0" borderId="35">
      <alignment horizontal="left" vertical="center" wrapText="1"/>
      <protection/>
    </xf>
    <xf numFmtId="0" fontId="48" fillId="0" borderId="35">
      <alignment horizontal="left" vertical="center" wrapText="1"/>
      <protection/>
    </xf>
    <xf numFmtId="49" fontId="51" fillId="0" borderId="33">
      <alignment horizontal="left" vertical="center" wrapText="1"/>
      <protection/>
    </xf>
    <xf numFmtId="49" fontId="48" fillId="0" borderId="33">
      <alignment horizontal="left" vertical="center" wrapText="1"/>
      <protection/>
    </xf>
    <xf numFmtId="49" fontId="48" fillId="0" borderId="33">
      <alignment horizontal="left" vertical="center" wrapText="1"/>
      <protection/>
    </xf>
    <xf numFmtId="49" fontId="48" fillId="0" borderId="34">
      <alignment horizontal="left" vertical="center" wrapText="1" indent="2"/>
      <protection/>
    </xf>
    <xf numFmtId="49" fontId="48" fillId="0" borderId="35">
      <alignment horizontal="left" vertical="center" wrapText="1"/>
      <protection/>
    </xf>
    <xf numFmtId="49" fontId="48" fillId="0" borderId="35">
      <alignment horizontal="left" vertical="center" wrapText="1"/>
      <protection/>
    </xf>
    <xf numFmtId="49" fontId="48" fillId="0" borderId="24">
      <alignment horizontal="left" vertical="center" wrapText="1" indent="3"/>
      <protection/>
    </xf>
    <xf numFmtId="49" fontId="49" fillId="0" borderId="36">
      <alignment horizontal="center"/>
      <protection/>
    </xf>
    <xf numFmtId="49" fontId="49" fillId="0" borderId="36">
      <alignment horizontal="center"/>
      <protection/>
    </xf>
    <xf numFmtId="49" fontId="48" fillId="0" borderId="33">
      <alignment horizontal="left" vertical="center" wrapText="1" indent="3"/>
      <protection/>
    </xf>
    <xf numFmtId="49" fontId="49" fillId="0" borderId="37">
      <alignment horizontal="center" vertical="center" wrapText="1"/>
      <protection/>
    </xf>
    <xf numFmtId="49" fontId="49" fillId="0" borderId="37">
      <alignment horizontal="center" vertical="center" wrapText="1"/>
      <protection/>
    </xf>
    <xf numFmtId="49" fontId="48" fillId="0" borderId="35">
      <alignment horizontal="left" vertical="center" wrapText="1" indent="3"/>
      <protection/>
    </xf>
    <xf numFmtId="49" fontId="48" fillId="0" borderId="38">
      <alignment horizontal="center" vertical="center" wrapText="1"/>
      <protection/>
    </xf>
    <xf numFmtId="49" fontId="48" fillId="0" borderId="38">
      <alignment horizontal="center" vertical="center" wrapText="1"/>
      <protection/>
    </xf>
    <xf numFmtId="0" fontId="51" fillId="0" borderId="32">
      <alignment horizontal="left" vertical="center" wrapText="1"/>
      <protection/>
    </xf>
    <xf numFmtId="49" fontId="48" fillId="0" borderId="1">
      <alignment horizontal="center" vertical="center" wrapText="1"/>
      <protection/>
    </xf>
    <xf numFmtId="49" fontId="48" fillId="0" borderId="1">
      <alignment horizontal="center" vertical="center" wrapText="1"/>
      <protection/>
    </xf>
    <xf numFmtId="49" fontId="48" fillId="0" borderId="15">
      <alignment horizontal="left" vertical="center" wrapText="1" indent="3"/>
      <protection/>
    </xf>
    <xf numFmtId="49" fontId="48" fillId="0" borderId="37">
      <alignment horizontal="center" vertical="center" wrapText="1"/>
      <protection/>
    </xf>
    <xf numFmtId="49" fontId="48" fillId="0" borderId="37">
      <alignment horizontal="center" vertical="center" wrapText="1"/>
      <protection/>
    </xf>
    <xf numFmtId="49" fontId="48" fillId="0" borderId="0">
      <alignment horizontal="left" vertical="center" wrapText="1" indent="3"/>
      <protection/>
    </xf>
    <xf numFmtId="49" fontId="48" fillId="0" borderId="39">
      <alignment horizontal="center" vertical="center" wrapText="1"/>
      <protection/>
    </xf>
    <xf numFmtId="49" fontId="48" fillId="0" borderId="39">
      <alignment horizontal="center" vertical="center" wrapText="1"/>
      <protection/>
    </xf>
    <xf numFmtId="49" fontId="48" fillId="0" borderId="6">
      <alignment horizontal="left" vertical="center" wrapText="1" indent="3"/>
      <protection/>
    </xf>
    <xf numFmtId="49" fontId="48" fillId="0" borderId="2">
      <alignment horizontal="center" vertical="center" wrapText="1"/>
      <protection/>
    </xf>
    <xf numFmtId="49" fontId="48" fillId="0" borderId="2">
      <alignment horizontal="center" vertical="center" wrapText="1"/>
      <protection/>
    </xf>
    <xf numFmtId="49" fontId="51" fillId="0" borderId="32">
      <alignment horizontal="left" vertical="center" wrapText="1"/>
      <protection/>
    </xf>
    <xf numFmtId="49" fontId="48" fillId="0" borderId="0">
      <alignment horizontal="center" vertical="center" wrapText="1"/>
      <protection/>
    </xf>
    <xf numFmtId="49" fontId="48" fillId="0" borderId="0">
      <alignment horizontal="center" vertical="center" wrapText="1"/>
      <protection/>
    </xf>
    <xf numFmtId="0" fontId="48" fillId="0" borderId="33">
      <alignment horizontal="left" vertical="center" wrapText="1"/>
      <protection/>
    </xf>
    <xf numFmtId="49" fontId="48" fillId="0" borderId="6">
      <alignment horizontal="center" vertical="center" wrapText="1"/>
      <protection/>
    </xf>
    <xf numFmtId="49" fontId="48" fillId="0" borderId="6">
      <alignment horizontal="center" vertical="center" wrapText="1"/>
      <protection/>
    </xf>
    <xf numFmtId="0" fontId="48" fillId="0" borderId="35">
      <alignment horizontal="left" vertical="center" wrapText="1"/>
      <protection/>
    </xf>
    <xf numFmtId="49" fontId="49" fillId="0" borderId="36">
      <alignment horizontal="center" vertical="center" wrapText="1"/>
      <protection/>
    </xf>
    <xf numFmtId="49" fontId="49" fillId="0" borderId="36">
      <alignment horizontal="center" vertical="center" wrapText="1"/>
      <protection/>
    </xf>
    <xf numFmtId="49" fontId="48" fillId="0" borderId="33">
      <alignment horizontal="left" vertical="center" wrapText="1"/>
      <protection/>
    </xf>
    <xf numFmtId="0" fontId="49" fillId="0" borderId="36">
      <alignment horizontal="center" vertical="center"/>
      <protection/>
    </xf>
    <xf numFmtId="0" fontId="49" fillId="0" borderId="36">
      <alignment horizontal="center" vertical="center"/>
      <protection/>
    </xf>
    <xf numFmtId="49" fontId="48" fillId="0" borderId="35">
      <alignment horizontal="left" vertical="center" wrapText="1"/>
      <protection/>
    </xf>
    <xf numFmtId="0" fontId="48" fillId="0" borderId="38">
      <alignment horizontal="center" vertical="center"/>
      <protection/>
    </xf>
    <xf numFmtId="0" fontId="48" fillId="0" borderId="38">
      <alignment horizontal="center" vertical="center"/>
      <protection/>
    </xf>
    <xf numFmtId="49" fontId="49" fillId="0" borderId="36">
      <alignment horizontal="center"/>
      <protection/>
    </xf>
    <xf numFmtId="0" fontId="48" fillId="0" borderId="1">
      <alignment horizontal="center" vertical="center"/>
      <protection/>
    </xf>
    <xf numFmtId="0" fontId="48" fillId="0" borderId="1">
      <alignment horizontal="center" vertical="center"/>
      <protection/>
    </xf>
    <xf numFmtId="49" fontId="49" fillId="0" borderId="37">
      <alignment horizontal="center" vertical="center" wrapText="1"/>
      <protection/>
    </xf>
    <xf numFmtId="0" fontId="48" fillId="0" borderId="37">
      <alignment horizontal="center" vertical="center"/>
      <protection/>
    </xf>
    <xf numFmtId="0" fontId="48" fillId="0" borderId="37">
      <alignment horizontal="center" vertical="center"/>
      <protection/>
    </xf>
    <xf numFmtId="49" fontId="48" fillId="0" borderId="38">
      <alignment horizontal="center" vertical="center" wrapText="1"/>
      <protection/>
    </xf>
    <xf numFmtId="0" fontId="49" fillId="0" borderId="37">
      <alignment horizontal="center" vertical="center"/>
      <protection/>
    </xf>
    <xf numFmtId="0" fontId="49" fillId="0" borderId="37">
      <alignment horizontal="center" vertical="center"/>
      <protection/>
    </xf>
    <xf numFmtId="49" fontId="48" fillId="0" borderId="1">
      <alignment horizontal="center" vertical="center" wrapText="1"/>
      <protection/>
    </xf>
    <xf numFmtId="0" fontId="48" fillId="0" borderId="39">
      <alignment horizontal="center" vertical="center"/>
      <protection/>
    </xf>
    <xf numFmtId="0" fontId="48" fillId="0" borderId="39">
      <alignment horizontal="center" vertical="center"/>
      <protection/>
    </xf>
    <xf numFmtId="49" fontId="48" fillId="0" borderId="37">
      <alignment horizontal="center" vertical="center" wrapText="1"/>
      <protection/>
    </xf>
    <xf numFmtId="49" fontId="49" fillId="0" borderId="36">
      <alignment horizontal="center" vertical="center"/>
      <protection/>
    </xf>
    <xf numFmtId="49" fontId="49" fillId="0" borderId="36">
      <alignment horizontal="center" vertical="center"/>
      <protection/>
    </xf>
    <xf numFmtId="49" fontId="48" fillId="0" borderId="39">
      <alignment horizontal="center" vertical="center" wrapText="1"/>
      <protection/>
    </xf>
    <xf numFmtId="49" fontId="48" fillId="0" borderId="38">
      <alignment horizontal="center" vertical="center"/>
      <protection/>
    </xf>
    <xf numFmtId="49" fontId="48" fillId="0" borderId="38">
      <alignment horizontal="center" vertical="center"/>
      <protection/>
    </xf>
    <xf numFmtId="49" fontId="48" fillId="0" borderId="2">
      <alignment horizontal="center" vertical="center" wrapText="1"/>
      <protection/>
    </xf>
    <xf numFmtId="49" fontId="48" fillId="0" borderId="1">
      <alignment horizontal="center" vertical="center"/>
      <protection/>
    </xf>
    <xf numFmtId="49" fontId="48" fillId="0" borderId="1">
      <alignment horizontal="center" vertical="center"/>
      <protection/>
    </xf>
    <xf numFmtId="49" fontId="48" fillId="0" borderId="0">
      <alignment horizontal="center" vertical="center" wrapText="1"/>
      <protection/>
    </xf>
    <xf numFmtId="49" fontId="48" fillId="0" borderId="37">
      <alignment horizontal="center" vertical="center"/>
      <protection/>
    </xf>
    <xf numFmtId="49" fontId="48" fillId="0" borderId="37">
      <alignment horizontal="center" vertical="center"/>
      <protection/>
    </xf>
    <xf numFmtId="49" fontId="48" fillId="0" borderId="6">
      <alignment horizontal="center" vertical="center" wrapText="1"/>
      <protection/>
    </xf>
    <xf numFmtId="49" fontId="48" fillId="0" borderId="39">
      <alignment horizontal="center" vertical="center"/>
      <protection/>
    </xf>
    <xf numFmtId="49" fontId="48" fillId="0" borderId="39">
      <alignment horizontal="center" vertical="center"/>
      <protection/>
    </xf>
    <xf numFmtId="49" fontId="49" fillId="0" borderId="36">
      <alignment horizontal="center" vertical="center" wrapText="1"/>
      <protection/>
    </xf>
    <xf numFmtId="49" fontId="48" fillId="0" borderId="6">
      <alignment horizontal="center"/>
      <protection/>
    </xf>
    <xf numFmtId="49" fontId="48" fillId="0" borderId="6">
      <alignment horizontal="center"/>
      <protection/>
    </xf>
    <xf numFmtId="0" fontId="49" fillId="0" borderId="36">
      <alignment horizontal="center" vertical="center"/>
      <protection/>
    </xf>
    <xf numFmtId="0" fontId="48" fillId="0" borderId="15">
      <alignment horizontal="center"/>
      <protection/>
    </xf>
    <xf numFmtId="0" fontId="48" fillId="0" borderId="15">
      <alignment horizontal="center"/>
      <protection/>
    </xf>
    <xf numFmtId="0" fontId="48" fillId="0" borderId="38">
      <alignment horizontal="center" vertical="center"/>
      <protection/>
    </xf>
    <xf numFmtId="0" fontId="48" fillId="0" borderId="0">
      <alignment horizontal="center"/>
      <protection/>
    </xf>
    <xf numFmtId="0" fontId="48" fillId="0" borderId="0">
      <alignment horizontal="center"/>
      <protection/>
    </xf>
    <xf numFmtId="0" fontId="48" fillId="0" borderId="1">
      <alignment horizontal="center" vertical="center"/>
      <protection/>
    </xf>
    <xf numFmtId="49" fontId="48" fillId="0" borderId="6">
      <alignment/>
      <protection/>
    </xf>
    <xf numFmtId="49" fontId="48" fillId="0" borderId="6">
      <alignment/>
      <protection/>
    </xf>
    <xf numFmtId="0" fontId="48" fillId="0" borderId="37">
      <alignment horizontal="center" vertical="center"/>
      <protection/>
    </xf>
    <xf numFmtId="0" fontId="48" fillId="0" borderId="31">
      <alignment horizontal="center" vertical="top"/>
      <protection/>
    </xf>
    <xf numFmtId="0" fontId="48" fillId="0" borderId="31">
      <alignment horizontal="center" vertical="top"/>
      <protection/>
    </xf>
    <xf numFmtId="0" fontId="49" fillId="0" borderId="37">
      <alignment horizontal="center" vertical="center"/>
      <protection/>
    </xf>
    <xf numFmtId="49" fontId="48" fillId="0" borderId="31">
      <alignment horizontal="center" vertical="top" wrapText="1"/>
      <protection/>
    </xf>
    <xf numFmtId="49" fontId="48" fillId="0" borderId="31">
      <alignment horizontal="center" vertical="top" wrapText="1"/>
      <protection/>
    </xf>
    <xf numFmtId="0" fontId="48" fillId="0" borderId="39">
      <alignment horizontal="center" vertical="center"/>
      <protection/>
    </xf>
    <xf numFmtId="0" fontId="48" fillId="0" borderId="26">
      <alignment/>
      <protection/>
    </xf>
    <xf numFmtId="0" fontId="48" fillId="0" borderId="26">
      <alignment/>
      <protection/>
    </xf>
    <xf numFmtId="49" fontId="49" fillId="0" borderId="36">
      <alignment horizontal="center" vertical="center"/>
      <protection/>
    </xf>
    <xf numFmtId="4" fontId="48" fillId="0" borderId="40">
      <alignment horizontal="right"/>
      <protection/>
    </xf>
    <xf numFmtId="4" fontId="48" fillId="0" borderId="40">
      <alignment horizontal="right"/>
      <protection/>
    </xf>
    <xf numFmtId="49" fontId="48" fillId="0" borderId="38">
      <alignment horizontal="center" vertical="center"/>
      <protection/>
    </xf>
    <xf numFmtId="4" fontId="48" fillId="0" borderId="2">
      <alignment horizontal="right"/>
      <protection/>
    </xf>
    <xf numFmtId="4" fontId="48" fillId="0" borderId="2">
      <alignment horizontal="right"/>
      <protection/>
    </xf>
    <xf numFmtId="49" fontId="48" fillId="0" borderId="1">
      <alignment horizontal="center" vertical="center"/>
      <protection/>
    </xf>
    <xf numFmtId="4" fontId="48" fillId="0" borderId="0">
      <alignment horizontal="right" shrinkToFit="1"/>
      <protection/>
    </xf>
    <xf numFmtId="4" fontId="48" fillId="0" borderId="0">
      <alignment horizontal="right" shrinkToFit="1"/>
      <protection/>
    </xf>
    <xf numFmtId="49" fontId="48" fillId="0" borderId="37">
      <alignment horizontal="center" vertical="center"/>
      <protection/>
    </xf>
    <xf numFmtId="4" fontId="48" fillId="0" borderId="6">
      <alignment horizontal="right"/>
      <protection/>
    </xf>
    <xf numFmtId="4" fontId="48" fillId="0" borderId="6">
      <alignment horizontal="right"/>
      <protection/>
    </xf>
    <xf numFmtId="49" fontId="48" fillId="0" borderId="39">
      <alignment horizontal="center" vertical="center"/>
      <protection/>
    </xf>
    <xf numFmtId="0" fontId="48" fillId="0" borderId="15">
      <alignment/>
      <protection/>
    </xf>
    <xf numFmtId="0" fontId="48" fillId="0" borderId="15">
      <alignment/>
      <protection/>
    </xf>
    <xf numFmtId="49" fontId="48" fillId="0" borderId="6">
      <alignment horizontal="center"/>
      <protection/>
    </xf>
    <xf numFmtId="0" fontId="48" fillId="0" borderId="31">
      <alignment horizontal="center" vertical="top" wrapText="1"/>
      <protection/>
    </xf>
    <xf numFmtId="0" fontId="48" fillId="0" borderId="31">
      <alignment horizontal="center" vertical="top" wrapText="1"/>
      <protection/>
    </xf>
    <xf numFmtId="0" fontId="48" fillId="0" borderId="15">
      <alignment horizontal="center"/>
      <protection/>
    </xf>
    <xf numFmtId="0" fontId="48" fillId="0" borderId="6">
      <alignment horizontal="center"/>
      <protection/>
    </xf>
    <xf numFmtId="0" fontId="48" fillId="0" borderId="6">
      <alignment horizontal="center"/>
      <protection/>
    </xf>
    <xf numFmtId="0" fontId="48" fillId="0" borderId="0">
      <alignment horizontal="center"/>
      <protection/>
    </xf>
    <xf numFmtId="49" fontId="48" fillId="0" borderId="15">
      <alignment horizontal="center"/>
      <protection/>
    </xf>
    <xf numFmtId="49" fontId="48" fillId="0" borderId="15">
      <alignment horizontal="center"/>
      <protection/>
    </xf>
    <xf numFmtId="49" fontId="48" fillId="0" borderId="6">
      <alignment/>
      <protection/>
    </xf>
    <xf numFmtId="49" fontId="48" fillId="0" borderId="0">
      <alignment horizontal="left"/>
      <protection/>
    </xf>
    <xf numFmtId="49" fontId="48" fillId="0" borderId="0">
      <alignment horizontal="left"/>
      <protection/>
    </xf>
    <xf numFmtId="0" fontId="48" fillId="0" borderId="31">
      <alignment horizontal="center" vertical="top"/>
      <protection/>
    </xf>
    <xf numFmtId="4" fontId="48" fillId="0" borderId="26">
      <alignment horizontal="right"/>
      <protection/>
    </xf>
    <xf numFmtId="4" fontId="48" fillId="0" borderId="26">
      <alignment horizontal="right"/>
      <protection/>
    </xf>
    <xf numFmtId="49" fontId="48" fillId="0" borderId="31">
      <alignment horizontal="center" vertical="top" wrapText="1"/>
      <protection/>
    </xf>
    <xf numFmtId="0" fontId="48" fillId="0" borderId="31">
      <alignment horizontal="center" vertical="top"/>
      <protection/>
    </xf>
    <xf numFmtId="0" fontId="48" fillId="0" borderId="31">
      <alignment horizontal="center" vertical="top"/>
      <protection/>
    </xf>
    <xf numFmtId="0" fontId="48" fillId="0" borderId="26">
      <alignment/>
      <protection/>
    </xf>
    <xf numFmtId="4" fontId="48" fillId="0" borderId="27">
      <alignment horizontal="right"/>
      <protection/>
    </xf>
    <xf numFmtId="4" fontId="48" fillId="0" borderId="27">
      <alignment horizontal="right"/>
      <protection/>
    </xf>
    <xf numFmtId="4" fontId="48" fillId="0" borderId="40">
      <alignment horizontal="right"/>
      <protection/>
    </xf>
    <xf numFmtId="4" fontId="48" fillId="0" borderId="41">
      <alignment horizontal="right"/>
      <protection/>
    </xf>
    <xf numFmtId="4" fontId="48" fillId="0" borderId="41">
      <alignment horizontal="right"/>
      <protection/>
    </xf>
    <xf numFmtId="4" fontId="48" fillId="0" borderId="2">
      <alignment horizontal="right"/>
      <protection/>
    </xf>
    <xf numFmtId="0" fontId="48" fillId="0" borderId="27">
      <alignment/>
      <protection/>
    </xf>
    <xf numFmtId="0" fontId="48" fillId="0" borderId="27">
      <alignment/>
      <protection/>
    </xf>
    <xf numFmtId="4" fontId="48" fillId="0" borderId="0">
      <alignment horizontal="right" shrinkToFit="1"/>
      <protection/>
    </xf>
    <xf numFmtId="0" fontId="52" fillId="0" borderId="22">
      <alignment/>
      <protection/>
    </xf>
    <xf numFmtId="0" fontId="52" fillId="0" borderId="22">
      <alignment/>
      <protection/>
    </xf>
    <xf numFmtId="4" fontId="48" fillId="0" borderId="6">
      <alignment horizontal="right"/>
      <protection/>
    </xf>
    <xf numFmtId="0" fontId="48" fillId="0" borderId="15">
      <alignment/>
      <protection/>
    </xf>
    <xf numFmtId="0" fontId="48" fillId="0" borderId="31">
      <alignment horizontal="center" vertical="top" wrapText="1"/>
      <protection/>
    </xf>
    <xf numFmtId="0" fontId="48" fillId="0" borderId="6">
      <alignment horizontal="center"/>
      <protection/>
    </xf>
    <xf numFmtId="49" fontId="48" fillId="0" borderId="15">
      <alignment horizontal="center"/>
      <protection/>
    </xf>
    <xf numFmtId="0" fontId="47" fillId="20" borderId="0">
      <alignment/>
      <protection/>
    </xf>
    <xf numFmtId="0" fontId="47" fillId="20" borderId="0">
      <alignment/>
      <protection/>
    </xf>
    <xf numFmtId="49" fontId="48" fillId="0" borderId="0">
      <alignment horizontal="left"/>
      <protection/>
    </xf>
    <xf numFmtId="4" fontId="48" fillId="0" borderId="26">
      <alignment horizontal="right"/>
      <protection/>
    </xf>
    <xf numFmtId="0" fontId="48" fillId="0" borderId="31">
      <alignment horizontal="center" vertical="top"/>
      <protection/>
    </xf>
    <xf numFmtId="4" fontId="48" fillId="0" borderId="27">
      <alignment horizontal="right"/>
      <protection/>
    </xf>
    <xf numFmtId="4" fontId="48" fillId="0" borderId="41">
      <alignment horizontal="right"/>
      <protection/>
    </xf>
    <xf numFmtId="0" fontId="48" fillId="0" borderId="27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/>
      <protection/>
    </xf>
    <xf numFmtId="0" fontId="48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20" borderId="6">
      <alignment/>
      <protection/>
    </xf>
    <xf numFmtId="0" fontId="47" fillId="20" borderId="6">
      <alignment/>
      <protection/>
    </xf>
    <xf numFmtId="49" fontId="48" fillId="0" borderId="31">
      <alignment horizontal="center" vertical="center" wrapText="1"/>
      <protection/>
    </xf>
    <xf numFmtId="49" fontId="48" fillId="0" borderId="31">
      <alignment horizontal="center" vertical="center" wrapText="1"/>
      <protection/>
    </xf>
    <xf numFmtId="49" fontId="48" fillId="0" borderId="31">
      <alignment horizontal="center" vertical="center" wrapText="1"/>
      <protection/>
    </xf>
    <xf numFmtId="49" fontId="48" fillId="0" borderId="31">
      <alignment horizontal="center" vertical="center" wrapText="1"/>
      <protection/>
    </xf>
    <xf numFmtId="0" fontId="47" fillId="20" borderId="42">
      <alignment/>
      <protection/>
    </xf>
    <xf numFmtId="0" fontId="47" fillId="20" borderId="42">
      <alignment/>
      <protection/>
    </xf>
    <xf numFmtId="0" fontId="48" fillId="0" borderId="43">
      <alignment horizontal="left" wrapText="1"/>
      <protection/>
    </xf>
    <xf numFmtId="0" fontId="48" fillId="0" borderId="43">
      <alignment horizontal="left" wrapText="1"/>
      <protection/>
    </xf>
    <xf numFmtId="0" fontId="48" fillId="0" borderId="20">
      <alignment horizontal="left" wrapText="1" indent="1"/>
      <protection/>
    </xf>
    <xf numFmtId="0" fontId="48" fillId="0" borderId="20">
      <alignment horizontal="left" wrapText="1" indent="1"/>
      <protection/>
    </xf>
    <xf numFmtId="0" fontId="48" fillId="0" borderId="8">
      <alignment horizontal="left" wrapText="1" indent="2"/>
      <protection/>
    </xf>
    <xf numFmtId="0" fontId="48" fillId="0" borderId="8">
      <alignment horizontal="left" wrapText="1" indent="2"/>
      <protection/>
    </xf>
    <xf numFmtId="0" fontId="47" fillId="20" borderId="15">
      <alignment/>
      <protection/>
    </xf>
    <xf numFmtId="0" fontId="47" fillId="20" borderId="15">
      <alignment/>
      <protection/>
    </xf>
    <xf numFmtId="0" fontId="54" fillId="0" borderId="0">
      <alignment horizontal="center" wrapText="1"/>
      <protection/>
    </xf>
    <xf numFmtId="0" fontId="54" fillId="0" borderId="0">
      <alignment horizontal="center" wrapText="1"/>
      <protection/>
    </xf>
    <xf numFmtId="0" fontId="55" fillId="0" borderId="0">
      <alignment horizontal="center" vertical="top"/>
      <protection/>
    </xf>
    <xf numFmtId="0" fontId="55" fillId="0" borderId="0">
      <alignment horizontal="center" vertical="top"/>
      <protection/>
    </xf>
    <xf numFmtId="0" fontId="48" fillId="0" borderId="6">
      <alignment wrapText="1"/>
      <protection/>
    </xf>
    <xf numFmtId="0" fontId="48" fillId="0" borderId="6">
      <alignment wrapText="1"/>
      <protection/>
    </xf>
    <xf numFmtId="0" fontId="48" fillId="0" borderId="42">
      <alignment wrapText="1"/>
      <protection/>
    </xf>
    <xf numFmtId="0" fontId="48" fillId="0" borderId="42">
      <alignment wrapText="1"/>
      <protection/>
    </xf>
    <xf numFmtId="0" fontId="48" fillId="0" borderId="15">
      <alignment horizontal="left"/>
      <protection/>
    </xf>
    <xf numFmtId="0" fontId="48" fillId="0" borderId="15">
      <alignment horizontal="left"/>
      <protection/>
    </xf>
    <xf numFmtId="0" fontId="47" fillId="20" borderId="44">
      <alignment/>
      <protection/>
    </xf>
    <xf numFmtId="0" fontId="47" fillId="20" borderId="44">
      <alignment/>
      <protection/>
    </xf>
    <xf numFmtId="49" fontId="48" fillId="0" borderId="36">
      <alignment horizontal="center" wrapText="1"/>
      <protection/>
    </xf>
    <xf numFmtId="49" fontId="48" fillId="0" borderId="36">
      <alignment horizontal="center" wrapText="1"/>
      <protection/>
    </xf>
    <xf numFmtId="49" fontId="48" fillId="0" borderId="38">
      <alignment horizontal="center" wrapText="1"/>
      <protection/>
    </xf>
    <xf numFmtId="49" fontId="48" fillId="0" borderId="38">
      <alignment horizontal="center" wrapText="1"/>
      <protection/>
    </xf>
    <xf numFmtId="49" fontId="48" fillId="0" borderId="37">
      <alignment horizontal="center"/>
      <protection/>
    </xf>
    <xf numFmtId="49" fontId="48" fillId="0" borderId="37">
      <alignment horizontal="center"/>
      <protection/>
    </xf>
    <xf numFmtId="0" fontId="47" fillId="20" borderId="29">
      <alignment/>
      <protection/>
    </xf>
    <xf numFmtId="0" fontId="47" fillId="20" borderId="29">
      <alignment/>
      <protection/>
    </xf>
    <xf numFmtId="0" fontId="48" fillId="0" borderId="2">
      <alignment/>
      <protection/>
    </xf>
    <xf numFmtId="0" fontId="48" fillId="0" borderId="2">
      <alignment/>
      <protection/>
    </xf>
    <xf numFmtId="0" fontId="48" fillId="0" borderId="0">
      <alignment horizontal="center"/>
      <protection/>
    </xf>
    <xf numFmtId="0" fontId="48" fillId="0" borderId="0">
      <alignment horizontal="center"/>
      <protection/>
    </xf>
    <xf numFmtId="49" fontId="48" fillId="0" borderId="15">
      <alignment/>
      <protection/>
    </xf>
    <xf numFmtId="49" fontId="48" fillId="0" borderId="15">
      <alignment/>
      <protection/>
    </xf>
    <xf numFmtId="49" fontId="48" fillId="0" borderId="0">
      <alignment/>
      <protection/>
    </xf>
    <xf numFmtId="49" fontId="48" fillId="0" borderId="0">
      <alignment/>
      <protection/>
    </xf>
    <xf numFmtId="49" fontId="48" fillId="0" borderId="3">
      <alignment horizontal="center"/>
      <protection/>
    </xf>
    <xf numFmtId="49" fontId="48" fillId="0" borderId="3">
      <alignment horizontal="center"/>
      <protection/>
    </xf>
    <xf numFmtId="49" fontId="48" fillId="0" borderId="26">
      <alignment horizontal="center"/>
      <protection/>
    </xf>
    <xf numFmtId="49" fontId="48" fillId="0" borderId="26">
      <alignment horizontal="center"/>
      <protection/>
    </xf>
    <xf numFmtId="49" fontId="48" fillId="0" borderId="31">
      <alignment horizontal="center"/>
      <protection/>
    </xf>
    <xf numFmtId="49" fontId="48" fillId="0" borderId="31">
      <alignment horizontal="center"/>
      <protection/>
    </xf>
    <xf numFmtId="49" fontId="48" fillId="0" borderId="31">
      <alignment horizontal="center" vertical="center" wrapText="1"/>
      <protection/>
    </xf>
    <xf numFmtId="49" fontId="48" fillId="0" borderId="31">
      <alignment horizontal="center" vertical="center" wrapText="1"/>
      <protection/>
    </xf>
    <xf numFmtId="49" fontId="48" fillId="0" borderId="40">
      <alignment horizontal="center" vertical="center" wrapText="1"/>
      <protection/>
    </xf>
    <xf numFmtId="49" fontId="48" fillId="0" borderId="40">
      <alignment horizontal="center" vertical="center" wrapText="1"/>
      <protection/>
    </xf>
    <xf numFmtId="0" fontId="47" fillId="20" borderId="45">
      <alignment/>
      <protection/>
    </xf>
    <xf numFmtId="0" fontId="47" fillId="20" borderId="45">
      <alignment/>
      <protection/>
    </xf>
    <xf numFmtId="4" fontId="48" fillId="0" borderId="31">
      <alignment horizontal="right"/>
      <protection/>
    </xf>
    <xf numFmtId="4" fontId="48" fillId="0" borderId="31">
      <alignment horizontal="right"/>
      <protection/>
    </xf>
    <xf numFmtId="0" fontId="48" fillId="22" borderId="2">
      <alignment/>
      <protection/>
    </xf>
    <xf numFmtId="0" fontId="48" fillId="22" borderId="2">
      <alignment/>
      <protection/>
    </xf>
    <xf numFmtId="0" fontId="48" fillId="22" borderId="0">
      <alignment/>
      <protection/>
    </xf>
    <xf numFmtId="0" fontId="48" fillId="22" borderId="0">
      <alignment/>
      <protection/>
    </xf>
    <xf numFmtId="0" fontId="54" fillId="0" borderId="0">
      <alignment horizontal="center" wrapText="1"/>
      <protection/>
    </xf>
    <xf numFmtId="0" fontId="54" fillId="0" borderId="0">
      <alignment horizontal="center" wrapText="1"/>
      <protection/>
    </xf>
    <xf numFmtId="0" fontId="56" fillId="0" borderId="46">
      <alignment/>
      <protection/>
    </xf>
    <xf numFmtId="0" fontId="56" fillId="0" borderId="46">
      <alignment/>
      <protection/>
    </xf>
    <xf numFmtId="49" fontId="57" fillId="0" borderId="17">
      <alignment horizontal="right"/>
      <protection/>
    </xf>
    <xf numFmtId="49" fontId="57" fillId="0" borderId="17">
      <alignment horizontal="right"/>
      <protection/>
    </xf>
    <xf numFmtId="0" fontId="48" fillId="0" borderId="17">
      <alignment horizontal="right"/>
      <protection/>
    </xf>
    <xf numFmtId="0" fontId="48" fillId="0" borderId="17">
      <alignment horizontal="right"/>
      <protection/>
    </xf>
    <xf numFmtId="0" fontId="56" fillId="0" borderId="6">
      <alignment/>
      <protection/>
    </xf>
    <xf numFmtId="0" fontId="56" fillId="0" borderId="6">
      <alignment/>
      <protection/>
    </xf>
    <xf numFmtId="0" fontId="48" fillId="0" borderId="40">
      <alignment horizontal="center"/>
      <protection/>
    </xf>
    <xf numFmtId="0" fontId="48" fillId="0" borderId="40">
      <alignment horizontal="center"/>
      <protection/>
    </xf>
    <xf numFmtId="49" fontId="47" fillId="0" borderId="47">
      <alignment horizontal="center"/>
      <protection/>
    </xf>
    <xf numFmtId="49" fontId="47" fillId="0" borderId="47">
      <alignment horizontal="center"/>
      <protection/>
    </xf>
    <xf numFmtId="184" fontId="48" fillId="0" borderId="12">
      <alignment horizontal="center"/>
      <protection/>
    </xf>
    <xf numFmtId="184" fontId="48" fillId="0" borderId="12">
      <alignment horizontal="center"/>
      <protection/>
    </xf>
    <xf numFmtId="0" fontId="48" fillId="0" borderId="48">
      <alignment horizontal="center"/>
      <protection/>
    </xf>
    <xf numFmtId="0" fontId="48" fillId="0" borderId="48">
      <alignment horizontal="center"/>
      <protection/>
    </xf>
    <xf numFmtId="49" fontId="48" fillId="0" borderId="14">
      <alignment horizontal="center"/>
      <protection/>
    </xf>
    <xf numFmtId="49" fontId="48" fillId="0" borderId="14">
      <alignment horizontal="center"/>
      <protection/>
    </xf>
    <xf numFmtId="49" fontId="48" fillId="0" borderId="12">
      <alignment horizontal="center"/>
      <protection/>
    </xf>
    <xf numFmtId="49" fontId="48" fillId="0" borderId="12">
      <alignment horizontal="center"/>
      <protection/>
    </xf>
    <xf numFmtId="0" fontId="48" fillId="0" borderId="12">
      <alignment horizontal="center"/>
      <protection/>
    </xf>
    <xf numFmtId="0" fontId="48" fillId="0" borderId="12">
      <alignment horizontal="center"/>
      <protection/>
    </xf>
    <xf numFmtId="49" fontId="48" fillId="0" borderId="49">
      <alignment horizontal="center"/>
      <protection/>
    </xf>
    <xf numFmtId="49" fontId="48" fillId="0" borderId="49">
      <alignment horizontal="center"/>
      <protection/>
    </xf>
    <xf numFmtId="0" fontId="52" fillId="0" borderId="2">
      <alignment/>
      <protection/>
    </xf>
    <xf numFmtId="0" fontId="52" fillId="0" borderId="2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47" fillId="0" borderId="50">
      <alignment/>
      <protection/>
    </xf>
    <xf numFmtId="0" fontId="47" fillId="0" borderId="50">
      <alignment/>
      <protection/>
    </xf>
    <xf numFmtId="0" fontId="47" fillId="0" borderId="22">
      <alignment/>
      <protection/>
    </xf>
    <xf numFmtId="0" fontId="47" fillId="0" borderId="22">
      <alignment/>
      <protection/>
    </xf>
    <xf numFmtId="4" fontId="48" fillId="0" borderId="8">
      <alignment horizontal="right"/>
      <protection/>
    </xf>
    <xf numFmtId="4" fontId="48" fillId="0" borderId="8">
      <alignment horizontal="right"/>
      <protection/>
    </xf>
    <xf numFmtId="49" fontId="48" fillId="0" borderId="27">
      <alignment horizontal="center"/>
      <protection/>
    </xf>
    <xf numFmtId="49" fontId="48" fillId="0" borderId="27">
      <alignment horizontal="center"/>
      <protection/>
    </xf>
    <xf numFmtId="0" fontId="47" fillId="20" borderId="51">
      <alignment/>
      <protection/>
    </xf>
    <xf numFmtId="0" fontId="48" fillId="0" borderId="52">
      <alignment horizontal="left" wrapText="1"/>
      <protection/>
    </xf>
    <xf numFmtId="0" fontId="48" fillId="0" borderId="52">
      <alignment horizontal="left" wrapText="1"/>
      <protection/>
    </xf>
    <xf numFmtId="0" fontId="48" fillId="0" borderId="52">
      <alignment horizontal="left" wrapText="1"/>
      <protection/>
    </xf>
    <xf numFmtId="0" fontId="48" fillId="0" borderId="25">
      <alignment horizontal="left" wrapText="1" indent="1"/>
      <protection/>
    </xf>
    <xf numFmtId="0" fontId="48" fillId="0" borderId="25">
      <alignment horizontal="left" wrapText="1" indent="1"/>
      <protection/>
    </xf>
    <xf numFmtId="0" fontId="48" fillId="0" borderId="25">
      <alignment horizontal="left" wrapText="1" indent="1"/>
      <protection/>
    </xf>
    <xf numFmtId="0" fontId="48" fillId="0" borderId="12">
      <alignment horizontal="left" wrapText="1" indent="2"/>
      <protection/>
    </xf>
    <xf numFmtId="0" fontId="48" fillId="0" borderId="12">
      <alignment horizontal="left" wrapText="1" indent="2"/>
      <protection/>
    </xf>
    <xf numFmtId="0" fontId="47" fillId="20" borderId="53">
      <alignment/>
      <protection/>
    </xf>
    <xf numFmtId="0" fontId="47" fillId="20" borderId="54">
      <alignment/>
      <protection/>
    </xf>
    <xf numFmtId="0" fontId="47" fillId="20" borderId="54">
      <alignment/>
      <protection/>
    </xf>
    <xf numFmtId="0" fontId="48" fillId="0" borderId="12">
      <alignment horizontal="left" wrapText="1" indent="2"/>
      <protection/>
    </xf>
    <xf numFmtId="0" fontId="48" fillId="22" borderId="23">
      <alignment/>
      <protection/>
    </xf>
    <xf numFmtId="0" fontId="48" fillId="22" borderId="23">
      <alignment/>
      <protection/>
    </xf>
    <xf numFmtId="0" fontId="47" fillId="20" borderId="54">
      <alignment/>
      <protection/>
    </xf>
    <xf numFmtId="0" fontId="54" fillId="0" borderId="0">
      <alignment horizontal="left" wrapText="1"/>
      <protection/>
    </xf>
    <xf numFmtId="0" fontId="54" fillId="0" borderId="0">
      <alignment horizontal="left" wrapText="1"/>
      <protection/>
    </xf>
    <xf numFmtId="0" fontId="48" fillId="22" borderId="23">
      <alignment/>
      <protection/>
    </xf>
    <xf numFmtId="49" fontId="47" fillId="0" borderId="0">
      <alignment/>
      <protection/>
    </xf>
    <xf numFmtId="49" fontId="47" fillId="0" borderId="0">
      <alignment/>
      <protection/>
    </xf>
    <xf numFmtId="0" fontId="54" fillId="0" borderId="0">
      <alignment horizontal="left" wrapText="1"/>
      <protection/>
    </xf>
    <xf numFmtId="0" fontId="48" fillId="0" borderId="0">
      <alignment horizontal="right"/>
      <protection/>
    </xf>
    <xf numFmtId="0" fontId="48" fillId="0" borderId="0">
      <alignment horizontal="right"/>
      <protection/>
    </xf>
    <xf numFmtId="49" fontId="47" fillId="0" borderId="0">
      <alignment/>
      <protection/>
    </xf>
    <xf numFmtId="49" fontId="48" fillId="0" borderId="0">
      <alignment horizontal="right"/>
      <protection/>
    </xf>
    <xf numFmtId="49" fontId="48" fillId="0" borderId="0">
      <alignment horizontal="right"/>
      <protection/>
    </xf>
    <xf numFmtId="0" fontId="48" fillId="0" borderId="0">
      <alignment horizontal="right"/>
      <protection/>
    </xf>
    <xf numFmtId="0" fontId="48" fillId="0" borderId="0">
      <alignment horizontal="left" wrapText="1"/>
      <protection/>
    </xf>
    <xf numFmtId="0" fontId="48" fillId="0" borderId="0">
      <alignment horizontal="left" wrapText="1"/>
      <protection/>
    </xf>
    <xf numFmtId="49" fontId="48" fillId="0" borderId="0">
      <alignment horizontal="right"/>
      <protection/>
    </xf>
    <xf numFmtId="0" fontId="48" fillId="0" borderId="6">
      <alignment horizontal="left"/>
      <protection/>
    </xf>
    <xf numFmtId="0" fontId="48" fillId="0" borderId="6">
      <alignment horizontal="left"/>
      <protection/>
    </xf>
    <xf numFmtId="0" fontId="48" fillId="0" borderId="0">
      <alignment horizontal="left" wrapText="1"/>
      <protection/>
    </xf>
    <xf numFmtId="0" fontId="48" fillId="0" borderId="21">
      <alignment horizontal="left" wrapText="1"/>
      <protection/>
    </xf>
    <xf numFmtId="0" fontId="48" fillId="0" borderId="21">
      <alignment horizontal="left" wrapText="1"/>
      <protection/>
    </xf>
    <xf numFmtId="0" fontId="48" fillId="0" borderId="6">
      <alignment horizontal="left"/>
      <protection/>
    </xf>
    <xf numFmtId="0" fontId="48" fillId="0" borderId="42">
      <alignment/>
      <protection/>
    </xf>
    <xf numFmtId="0" fontId="48" fillId="0" borderId="42">
      <alignment/>
      <protection/>
    </xf>
    <xf numFmtId="0" fontId="48" fillId="0" borderId="21">
      <alignment horizontal="left" wrapText="1"/>
      <protection/>
    </xf>
    <xf numFmtId="0" fontId="49" fillId="0" borderId="55">
      <alignment horizontal="left" wrapText="1"/>
      <protection/>
    </xf>
    <xf numFmtId="0" fontId="49" fillId="0" borderId="55">
      <alignment horizontal="left" wrapText="1"/>
      <protection/>
    </xf>
    <xf numFmtId="0" fontId="48" fillId="0" borderId="42">
      <alignment/>
      <protection/>
    </xf>
    <xf numFmtId="0" fontId="48" fillId="0" borderId="7">
      <alignment horizontal="left" wrapText="1" indent="2"/>
      <protection/>
    </xf>
    <xf numFmtId="0" fontId="48" fillId="0" borderId="7">
      <alignment horizontal="left" wrapText="1" indent="2"/>
      <protection/>
    </xf>
    <xf numFmtId="0" fontId="49" fillId="0" borderId="55">
      <alignment horizontal="left" wrapText="1"/>
      <protection/>
    </xf>
    <xf numFmtId="49" fontId="48" fillId="0" borderId="0">
      <alignment horizontal="center" wrapText="1"/>
      <protection/>
    </xf>
    <xf numFmtId="49" fontId="48" fillId="0" borderId="0">
      <alignment horizontal="center" wrapText="1"/>
      <protection/>
    </xf>
    <xf numFmtId="0" fontId="48" fillId="0" borderId="7">
      <alignment horizontal="left" wrapText="1" indent="2"/>
      <protection/>
    </xf>
    <xf numFmtId="49" fontId="48" fillId="0" borderId="37">
      <alignment horizontal="center" wrapText="1"/>
      <protection/>
    </xf>
    <xf numFmtId="49" fontId="48" fillId="0" borderId="37">
      <alignment horizontal="center" wrapText="1"/>
      <protection/>
    </xf>
    <xf numFmtId="49" fontId="48" fillId="0" borderId="0">
      <alignment horizontal="center" wrapText="1"/>
      <protection/>
    </xf>
    <xf numFmtId="0" fontId="48" fillId="0" borderId="56">
      <alignment/>
      <protection/>
    </xf>
    <xf numFmtId="0" fontId="48" fillId="0" borderId="56">
      <alignment/>
      <protection/>
    </xf>
    <xf numFmtId="49" fontId="48" fillId="0" borderId="37">
      <alignment horizontal="center" wrapText="1"/>
      <protection/>
    </xf>
    <xf numFmtId="0" fontId="48" fillId="0" borderId="57">
      <alignment horizontal="center" wrapText="1"/>
      <protection/>
    </xf>
    <xf numFmtId="0" fontId="48" fillId="0" borderId="57">
      <alignment horizontal="center" wrapText="1"/>
      <protection/>
    </xf>
    <xf numFmtId="0" fontId="48" fillId="0" borderId="56">
      <alignment/>
      <protection/>
    </xf>
    <xf numFmtId="0" fontId="47" fillId="20" borderId="2">
      <alignment/>
      <protection/>
    </xf>
    <xf numFmtId="0" fontId="47" fillId="20" borderId="2">
      <alignment/>
      <protection/>
    </xf>
    <xf numFmtId="0" fontId="48" fillId="0" borderId="57">
      <alignment horizontal="center" wrapText="1"/>
      <protection/>
    </xf>
    <xf numFmtId="49" fontId="48" fillId="0" borderId="1">
      <alignment horizontal="center"/>
      <protection/>
    </xf>
    <xf numFmtId="49" fontId="48" fillId="0" borderId="1">
      <alignment horizontal="center"/>
      <protection/>
    </xf>
    <xf numFmtId="0" fontId="47" fillId="20" borderId="2">
      <alignment/>
      <protection/>
    </xf>
    <xf numFmtId="0" fontId="47" fillId="0" borderId="2">
      <alignment/>
      <protection/>
    </xf>
    <xf numFmtId="0" fontId="47" fillId="0" borderId="2">
      <alignment/>
      <protection/>
    </xf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8" fillId="29" borderId="58" applyNumberFormat="0" applyAlignment="0" applyProtection="0"/>
    <xf numFmtId="0" fontId="59" fillId="30" borderId="59" applyNumberFormat="0" applyAlignment="0" applyProtection="0"/>
    <xf numFmtId="0" fontId="60" fillId="30" borderId="58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60" applyNumberFormat="0" applyFill="0" applyAlignment="0" applyProtection="0"/>
    <xf numFmtId="0" fontId="62" fillId="0" borderId="61" applyNumberFormat="0" applyFill="0" applyAlignment="0" applyProtection="0"/>
    <xf numFmtId="0" fontId="63" fillId="0" borderId="62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3" applyNumberFormat="0" applyFill="0" applyAlignment="0" applyProtection="0"/>
    <xf numFmtId="0" fontId="65" fillId="31" borderId="64" applyNumberFormat="0" applyAlignment="0" applyProtection="0"/>
    <xf numFmtId="0" fontId="66" fillId="0" borderId="0" applyNumberFormat="0" applyFill="0" applyBorder="0" applyAlignment="0" applyProtection="0"/>
    <xf numFmtId="0" fontId="67" fillId="32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16" fillId="0" borderId="0">
      <alignment/>
      <protection/>
    </xf>
    <xf numFmtId="0" fontId="45" fillId="0" borderId="0">
      <alignment/>
      <protection/>
    </xf>
    <xf numFmtId="0" fontId="4" fillId="0" borderId="0" applyNumberFormat="0" applyFill="0" applyBorder="0" applyAlignment="0" applyProtection="0"/>
    <xf numFmtId="0" fontId="68" fillId="33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4" borderId="65" applyNumberFormat="0" applyFont="0" applyAlignment="0" applyProtection="0"/>
    <xf numFmtId="9" fontId="0" fillId="0" borderId="0" applyFont="0" applyFill="0" applyBorder="0" applyAlignment="0" applyProtection="0"/>
    <xf numFmtId="0" fontId="70" fillId="0" borderId="66" applyNumberFormat="0" applyFill="0" applyAlignment="0" applyProtection="0"/>
    <xf numFmtId="0" fontId="7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72" fillId="35" borderId="0" applyNumberFormat="0" applyBorder="0" applyAlignment="0" applyProtection="0"/>
  </cellStyleXfs>
  <cellXfs count="114">
    <xf numFmtId="0" fontId="0" fillId="0" borderId="0" xfId="0" applyAlignment="1">
      <alignment/>
    </xf>
    <xf numFmtId="0" fontId="6" fillId="0" borderId="0" xfId="0" applyFont="1" applyFill="1" applyAlignment="1">
      <alignment/>
    </xf>
    <xf numFmtId="49" fontId="6" fillId="0" borderId="0" xfId="0" applyNumberFormat="1" applyFont="1" applyFill="1" applyAlignment="1">
      <alignment/>
    </xf>
    <xf numFmtId="49" fontId="5" fillId="0" borderId="67" xfId="0" applyNumberFormat="1" applyFont="1" applyFill="1" applyBorder="1" applyAlignment="1">
      <alignment horizontal="center" vertical="center" wrapText="1"/>
    </xf>
    <xf numFmtId="4" fontId="5" fillId="0" borderId="67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6" fillId="36" borderId="0" xfId="0" applyFont="1" applyFill="1" applyAlignment="1">
      <alignment/>
    </xf>
    <xf numFmtId="49" fontId="6" fillId="36" borderId="0" xfId="0" applyNumberFormat="1" applyFont="1" applyFill="1" applyAlignment="1">
      <alignment/>
    </xf>
    <xf numFmtId="0" fontId="7" fillId="36" borderId="0" xfId="0" applyFont="1" applyFill="1" applyAlignment="1">
      <alignment/>
    </xf>
    <xf numFmtId="4" fontId="5" fillId="36" borderId="67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Alignment="1">
      <alignment/>
    </xf>
    <xf numFmtId="49" fontId="5" fillId="0" borderId="67" xfId="0" applyNumberFormat="1" applyFont="1" applyFill="1" applyBorder="1" applyAlignment="1">
      <alignment horizontal="center"/>
    </xf>
    <xf numFmtId="49" fontId="5" fillId="37" borderId="67" xfId="0" applyNumberFormat="1" applyFont="1" applyFill="1" applyBorder="1" applyAlignment="1">
      <alignment horizontal="center" wrapText="1"/>
    </xf>
    <xf numFmtId="49" fontId="5" fillId="37" borderId="67" xfId="0" applyNumberFormat="1" applyFont="1" applyFill="1" applyBorder="1" applyAlignment="1">
      <alignment horizontal="center"/>
    </xf>
    <xf numFmtId="49" fontId="6" fillId="37" borderId="67" xfId="0" applyNumberFormat="1" applyFont="1" applyFill="1" applyBorder="1" applyAlignment="1">
      <alignment horizontal="center"/>
    </xf>
    <xf numFmtId="169" fontId="6" fillId="37" borderId="67" xfId="0" applyNumberFormat="1" applyFont="1" applyFill="1" applyBorder="1" applyAlignment="1">
      <alignment horizontal="right" indent="1"/>
    </xf>
    <xf numFmtId="0" fontId="6" fillId="37" borderId="67" xfId="0" applyFont="1" applyFill="1" applyBorder="1" applyAlignment="1">
      <alignment wrapText="1"/>
    </xf>
    <xf numFmtId="169" fontId="6" fillId="37" borderId="67" xfId="0" applyNumberFormat="1" applyFont="1" applyFill="1" applyBorder="1" applyAlignment="1">
      <alignment horizontal="right" wrapText="1" indent="1"/>
    </xf>
    <xf numFmtId="49" fontId="5" fillId="37" borderId="67" xfId="0" applyNumberFormat="1" applyFont="1" applyFill="1" applyBorder="1" applyAlignment="1">
      <alignment wrapText="1"/>
    </xf>
    <xf numFmtId="0" fontId="6" fillId="36" borderId="0" xfId="0" applyFont="1" applyFill="1" applyAlignment="1">
      <alignment horizontal="center"/>
    </xf>
    <xf numFmtId="49" fontId="6" fillId="36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49" fontId="5" fillId="0" borderId="67" xfId="0" applyNumberFormat="1" applyFont="1" applyFill="1" applyBorder="1" applyAlignment="1">
      <alignment horizontal="center" wrapText="1"/>
    </xf>
    <xf numFmtId="49" fontId="6" fillId="0" borderId="67" xfId="0" applyNumberFormat="1" applyFont="1" applyFill="1" applyBorder="1" applyAlignment="1">
      <alignment horizontal="center"/>
    </xf>
    <xf numFmtId="0" fontId="5" fillId="0" borderId="67" xfId="0" applyFont="1" applyFill="1" applyBorder="1" applyAlignment="1">
      <alignment wrapText="1"/>
    </xf>
    <xf numFmtId="0" fontId="5" fillId="0" borderId="67" xfId="0" applyFont="1" applyFill="1" applyBorder="1" applyAlignment="1">
      <alignment horizontal="center"/>
    </xf>
    <xf numFmtId="0" fontId="6" fillId="0" borderId="67" xfId="0" applyFont="1" applyFill="1" applyBorder="1" applyAlignment="1">
      <alignment wrapText="1"/>
    </xf>
    <xf numFmtId="0" fontId="6" fillId="0" borderId="67" xfId="0" applyFont="1" applyFill="1" applyBorder="1" applyAlignment="1">
      <alignment horizontal="center"/>
    </xf>
    <xf numFmtId="0" fontId="5" fillId="0" borderId="67" xfId="0" applyFont="1" applyFill="1" applyBorder="1" applyAlignment="1">
      <alignment vertical="top" wrapText="1"/>
    </xf>
    <xf numFmtId="0" fontId="6" fillId="36" borderId="67" xfId="0" applyFont="1" applyFill="1" applyBorder="1" applyAlignment="1">
      <alignment vertical="top" wrapText="1"/>
    </xf>
    <xf numFmtId="0" fontId="6" fillId="0" borderId="67" xfId="0" applyNumberFormat="1" applyFont="1" applyFill="1" applyBorder="1" applyAlignment="1">
      <alignment vertical="top" wrapText="1"/>
    </xf>
    <xf numFmtId="49" fontId="6" fillId="37" borderId="67" xfId="0" applyNumberFormat="1" applyFont="1" applyFill="1" applyBorder="1" applyAlignment="1">
      <alignment wrapText="1"/>
    </xf>
    <xf numFmtId="49" fontId="6" fillId="0" borderId="0" xfId="0" applyNumberFormat="1" applyFont="1" applyFill="1" applyAlignment="1">
      <alignment horizontal="center"/>
    </xf>
    <xf numFmtId="0" fontId="6" fillId="0" borderId="67" xfId="0" applyNumberFormat="1" applyFont="1" applyFill="1" applyBorder="1" applyAlignment="1">
      <alignment horizontal="center"/>
    </xf>
    <xf numFmtId="49" fontId="5" fillId="0" borderId="0" xfId="0" applyNumberFormat="1" applyFont="1" applyFill="1" applyAlignment="1">
      <alignment horizontal="center"/>
    </xf>
    <xf numFmtId="3" fontId="5" fillId="0" borderId="67" xfId="0" applyNumberFormat="1" applyFont="1" applyFill="1" applyBorder="1" applyAlignment="1" applyProtection="1">
      <alignment horizontal="left" vertical="top" wrapText="1"/>
      <protection locked="0"/>
    </xf>
    <xf numFmtId="3" fontId="6" fillId="0" borderId="67" xfId="0" applyNumberFormat="1" applyFont="1" applyFill="1" applyBorder="1" applyAlignment="1" applyProtection="1">
      <alignment horizontal="left" vertical="top" wrapText="1" indent="1"/>
      <protection locked="0"/>
    </xf>
    <xf numFmtId="3" fontId="6" fillId="0" borderId="67" xfId="0" applyNumberFormat="1" applyFont="1" applyFill="1" applyBorder="1" applyAlignment="1" applyProtection="1">
      <alignment horizontal="center" wrapText="1"/>
      <protection/>
    </xf>
    <xf numFmtId="3" fontId="6" fillId="0" borderId="67" xfId="0" applyNumberFormat="1" applyFont="1" applyFill="1" applyBorder="1" applyAlignment="1" applyProtection="1">
      <alignment horizontal="left" vertical="top" wrapText="1" indent="2"/>
      <protection locked="0"/>
    </xf>
    <xf numFmtId="3" fontId="6" fillId="0" borderId="67" xfId="0" applyNumberFormat="1" applyFont="1" applyFill="1" applyBorder="1" applyAlignment="1" applyProtection="1">
      <alignment horizontal="left" vertical="center" wrapText="1" indent="1"/>
      <protection/>
    </xf>
    <xf numFmtId="3" fontId="5" fillId="0" borderId="67" xfId="0" applyNumberFormat="1" applyFont="1" applyFill="1" applyBorder="1" applyAlignment="1" applyProtection="1">
      <alignment horizontal="center" wrapText="1"/>
      <protection/>
    </xf>
    <xf numFmtId="3" fontId="6" fillId="0" borderId="67" xfId="0" applyNumberFormat="1" applyFont="1" applyFill="1" applyBorder="1" applyAlignment="1">
      <alignment horizontal="left" vertical="center" wrapText="1" indent="2"/>
    </xf>
    <xf numFmtId="0" fontId="6" fillId="0" borderId="67" xfId="0" applyFont="1" applyFill="1" applyBorder="1" applyAlignment="1">
      <alignment horizontal="left" wrapText="1" indent="3"/>
    </xf>
    <xf numFmtId="0" fontId="6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vertical="top" wrapText="1"/>
    </xf>
    <xf numFmtId="0" fontId="10" fillId="36" borderId="0" xfId="0" applyFont="1" applyFill="1" applyAlignment="1">
      <alignment/>
    </xf>
    <xf numFmtId="49" fontId="10" fillId="36" borderId="0" xfId="0" applyNumberFormat="1" applyFont="1" applyFill="1" applyAlignment="1">
      <alignment horizontal="center"/>
    </xf>
    <xf numFmtId="0" fontId="10" fillId="0" borderId="0" xfId="0" applyFont="1" applyFill="1" applyAlignment="1">
      <alignment/>
    </xf>
    <xf numFmtId="169" fontId="10" fillId="0" borderId="0" xfId="0" applyNumberFormat="1" applyFont="1" applyFill="1" applyAlignment="1">
      <alignment horizontal="right"/>
    </xf>
    <xf numFmtId="49" fontId="5" fillId="0" borderId="67" xfId="0" applyNumberFormat="1" applyFont="1" applyFill="1" applyBorder="1" applyAlignment="1">
      <alignment wrapText="1"/>
    </xf>
    <xf numFmtId="0" fontId="6" fillId="0" borderId="0" xfId="0" applyFont="1" applyAlignment="1">
      <alignment/>
    </xf>
    <xf numFmtId="169" fontId="6" fillId="37" borderId="0" xfId="0" applyNumberFormat="1" applyFont="1" applyFill="1" applyAlignment="1">
      <alignment/>
    </xf>
    <xf numFmtId="169" fontId="6" fillId="37" borderId="0" xfId="0" applyNumberFormat="1" applyFont="1" applyFill="1" applyBorder="1" applyAlignment="1">
      <alignment horizontal="right" wrapText="1" indent="1"/>
    </xf>
    <xf numFmtId="0" fontId="10" fillId="37" borderId="0" xfId="0" applyFont="1" applyFill="1" applyAlignment="1">
      <alignment/>
    </xf>
    <xf numFmtId="4" fontId="5" fillId="37" borderId="0" xfId="0" applyNumberFormat="1" applyFont="1" applyFill="1" applyBorder="1" applyAlignment="1">
      <alignment horizontal="right" vertical="center" wrapText="1"/>
    </xf>
    <xf numFmtId="49" fontId="5" fillId="37" borderId="0" xfId="0" applyNumberFormat="1" applyFont="1" applyFill="1" applyBorder="1" applyAlignment="1">
      <alignment horizontal="center"/>
    </xf>
    <xf numFmtId="169" fontId="6" fillId="37" borderId="0" xfId="0" applyNumberFormat="1" applyFont="1" applyFill="1" applyBorder="1" applyAlignment="1">
      <alignment horizontal="right" indent="1"/>
    </xf>
    <xf numFmtId="0" fontId="6" fillId="0" borderId="67" xfId="0" applyFont="1" applyFill="1" applyBorder="1" applyAlignment="1">
      <alignment horizontal="left" wrapText="1" indent="1"/>
    </xf>
    <xf numFmtId="0" fontId="6" fillId="0" borderId="67" xfId="0" applyFont="1" applyFill="1" applyBorder="1" applyAlignment="1">
      <alignment horizontal="left" vertical="center" wrapText="1" indent="3"/>
    </xf>
    <xf numFmtId="0" fontId="6" fillId="0" borderId="67" xfId="0" applyFont="1" applyFill="1" applyBorder="1" applyAlignment="1">
      <alignment horizontal="left" vertical="center" wrapText="1" indent="1"/>
    </xf>
    <xf numFmtId="0" fontId="6" fillId="0" borderId="67" xfId="0" applyFont="1" applyFill="1" applyBorder="1" applyAlignment="1">
      <alignment horizontal="left" vertical="center" wrapText="1" indent="2"/>
    </xf>
    <xf numFmtId="49" fontId="5" fillId="0" borderId="67" xfId="0" applyNumberFormat="1" applyFont="1" applyFill="1" applyBorder="1" applyAlignment="1">
      <alignment horizontal="left" vertical="center" wrapText="1" indent="1"/>
    </xf>
    <xf numFmtId="49" fontId="6" fillId="0" borderId="67" xfId="0" applyNumberFormat="1" applyFont="1" applyFill="1" applyBorder="1" applyAlignment="1">
      <alignment vertical="center" wrapText="1"/>
    </xf>
    <xf numFmtId="49" fontId="5" fillId="0" borderId="67" xfId="0" applyNumberFormat="1" applyFont="1" applyFill="1" applyBorder="1" applyAlignment="1">
      <alignment vertical="center" wrapText="1"/>
    </xf>
    <xf numFmtId="49" fontId="6" fillId="37" borderId="67" xfId="0" applyNumberFormat="1" applyFont="1" applyFill="1" applyBorder="1" applyAlignment="1">
      <alignment vertical="center" wrapText="1"/>
    </xf>
    <xf numFmtId="49" fontId="5" fillId="37" borderId="67" xfId="0" applyNumberFormat="1" applyFont="1" applyFill="1" applyBorder="1" applyAlignment="1">
      <alignment vertical="center" wrapText="1"/>
    </xf>
    <xf numFmtId="0" fontId="6" fillId="37" borderId="67" xfId="0" applyFont="1" applyFill="1" applyBorder="1" applyAlignment="1">
      <alignment vertical="center" wrapText="1"/>
    </xf>
    <xf numFmtId="49" fontId="73" fillId="0" borderId="0" xfId="0" applyNumberFormat="1" applyFont="1" applyFill="1" applyAlignment="1">
      <alignment horizontal="center"/>
    </xf>
    <xf numFmtId="49" fontId="5" fillId="37" borderId="0" xfId="0" applyNumberFormat="1" applyFont="1" applyFill="1" applyAlignment="1">
      <alignment horizontal="center"/>
    </xf>
    <xf numFmtId="169" fontId="6" fillId="37" borderId="0" xfId="0" applyNumberFormat="1" applyFont="1" applyFill="1" applyBorder="1" applyAlignment="1">
      <alignment/>
    </xf>
    <xf numFmtId="4" fontId="5" fillId="37" borderId="67" xfId="0" applyNumberFormat="1" applyFont="1" applyFill="1" applyBorder="1" applyAlignment="1">
      <alignment horizontal="center" vertical="center" wrapText="1"/>
    </xf>
    <xf numFmtId="169" fontId="5" fillId="37" borderId="67" xfId="0" applyNumberFormat="1" applyFont="1" applyFill="1" applyBorder="1" applyAlignment="1">
      <alignment horizontal="center" vertical="center" wrapText="1"/>
    </xf>
    <xf numFmtId="169" fontId="10" fillId="37" borderId="0" xfId="0" applyNumberFormat="1" applyFont="1" applyFill="1" applyAlignment="1">
      <alignment/>
    </xf>
    <xf numFmtId="0" fontId="6" fillId="37" borderId="0" xfId="0" applyFont="1" applyFill="1" applyAlignment="1">
      <alignment/>
    </xf>
    <xf numFmtId="169" fontId="5" fillId="37" borderId="0" xfId="0" applyNumberFormat="1" applyFont="1" applyFill="1" applyAlignment="1">
      <alignment horizontal="right"/>
    </xf>
    <xf numFmtId="49" fontId="74" fillId="0" borderId="0" xfId="0" applyNumberFormat="1" applyFont="1" applyFill="1" applyAlignment="1">
      <alignment/>
    </xf>
    <xf numFmtId="49" fontId="75" fillId="0" borderId="0" xfId="0" applyNumberFormat="1" applyFont="1" applyFill="1" applyAlignment="1">
      <alignment/>
    </xf>
    <xf numFmtId="169" fontId="5" fillId="37" borderId="67" xfId="579" applyNumberFormat="1" applyFont="1" applyFill="1" applyBorder="1" applyAlignment="1">
      <alignment horizontal="right"/>
    </xf>
    <xf numFmtId="169" fontId="6" fillId="37" borderId="67" xfId="579" applyNumberFormat="1" applyFont="1" applyFill="1" applyBorder="1" applyAlignment="1">
      <alignment horizontal="right" shrinkToFit="1"/>
    </xf>
    <xf numFmtId="169" fontId="6" fillId="37" borderId="67" xfId="579" applyNumberFormat="1" applyFont="1" applyFill="1" applyBorder="1" applyAlignment="1">
      <alignment horizontal="right"/>
    </xf>
    <xf numFmtId="169" fontId="6" fillId="37" borderId="67" xfId="566" applyNumberFormat="1" applyFont="1" applyFill="1" applyBorder="1" applyAlignment="1">
      <alignment horizontal="right"/>
      <protection/>
    </xf>
    <xf numFmtId="169" fontId="6" fillId="37" borderId="67" xfId="0" applyNumberFormat="1" applyFont="1" applyFill="1" applyBorder="1" applyAlignment="1">
      <alignment horizontal="right"/>
    </xf>
    <xf numFmtId="169" fontId="6" fillId="37" borderId="67" xfId="0" applyNumberFormat="1" applyFont="1" applyFill="1" applyBorder="1" applyAlignment="1">
      <alignment horizontal="right" shrinkToFit="1"/>
    </xf>
    <xf numFmtId="169" fontId="5" fillId="37" borderId="67" xfId="0" applyNumberFormat="1" applyFont="1" applyFill="1" applyBorder="1" applyAlignment="1">
      <alignment horizontal="right"/>
    </xf>
    <xf numFmtId="169" fontId="6" fillId="37" borderId="67" xfId="0" applyNumberFormat="1" applyFont="1" applyFill="1" applyBorder="1" applyAlignment="1">
      <alignment horizontal="right" wrapText="1"/>
    </xf>
    <xf numFmtId="169" fontId="5" fillId="37" borderId="67" xfId="0" applyNumberFormat="1" applyFont="1" applyFill="1" applyBorder="1" applyAlignment="1">
      <alignment horizontal="right" wrapText="1"/>
    </xf>
    <xf numFmtId="169" fontId="6" fillId="37" borderId="67" xfId="569" applyNumberFormat="1" applyFont="1" applyFill="1" applyBorder="1" applyAlignment="1">
      <alignment horizontal="right"/>
      <protection/>
    </xf>
    <xf numFmtId="169" fontId="5" fillId="0" borderId="67" xfId="579" applyNumberFormat="1" applyFont="1" applyFill="1" applyBorder="1" applyAlignment="1">
      <alignment horizontal="right"/>
    </xf>
    <xf numFmtId="169" fontId="6" fillId="0" borderId="67" xfId="579" applyNumberFormat="1" applyFont="1" applyFill="1" applyBorder="1" applyAlignment="1">
      <alignment horizontal="right"/>
    </xf>
    <xf numFmtId="169" fontId="5" fillId="37" borderId="67" xfId="577" applyNumberFormat="1" applyFont="1" applyFill="1" applyBorder="1" applyAlignment="1">
      <alignment horizontal="right"/>
    </xf>
    <xf numFmtId="169" fontId="12" fillId="37" borderId="67" xfId="0" applyNumberFormat="1" applyFont="1" applyFill="1" applyBorder="1" applyAlignment="1">
      <alignment horizontal="right"/>
    </xf>
    <xf numFmtId="169" fontId="6" fillId="37" borderId="67" xfId="569" applyNumberFormat="1" applyFont="1" applyFill="1" applyBorder="1" applyAlignment="1">
      <alignment horizontal="right" wrapText="1"/>
      <protection/>
    </xf>
    <xf numFmtId="3" fontId="6" fillId="37" borderId="67" xfId="0" applyNumberFormat="1" applyFont="1" applyFill="1" applyBorder="1" applyAlignment="1" applyProtection="1">
      <alignment horizontal="left" vertical="top" wrapText="1" indent="1"/>
      <protection locked="0"/>
    </xf>
    <xf numFmtId="3" fontId="6" fillId="37" borderId="67" xfId="0" applyNumberFormat="1" applyFont="1" applyFill="1" applyBorder="1" applyAlignment="1" applyProtection="1">
      <alignment horizontal="center" wrapText="1"/>
      <protection/>
    </xf>
    <xf numFmtId="3" fontId="6" fillId="37" borderId="67" xfId="0" applyNumberFormat="1" applyFont="1" applyFill="1" applyBorder="1" applyAlignment="1" applyProtection="1">
      <alignment horizontal="left" vertical="top" wrapText="1" indent="2"/>
      <protection locked="0"/>
    </xf>
    <xf numFmtId="3" fontId="5" fillId="37" borderId="67" xfId="0" applyNumberFormat="1" applyFont="1" applyFill="1" applyBorder="1" applyAlignment="1" applyProtection="1">
      <alignment horizontal="left" vertical="center" wrapText="1" indent="1"/>
      <protection/>
    </xf>
    <xf numFmtId="3" fontId="5" fillId="37" borderId="67" xfId="0" applyNumberFormat="1" applyFont="1" applyFill="1" applyBorder="1" applyAlignment="1" applyProtection="1">
      <alignment horizontal="center" wrapText="1"/>
      <protection/>
    </xf>
    <xf numFmtId="3" fontId="6" fillId="37" borderId="67" xfId="0" applyNumberFormat="1" applyFont="1" applyFill="1" applyBorder="1" applyAlignment="1">
      <alignment horizontal="left" vertical="center" wrapText="1" indent="2"/>
    </xf>
    <xf numFmtId="0" fontId="6" fillId="37" borderId="67" xfId="0" applyFont="1" applyFill="1" applyBorder="1" applyAlignment="1">
      <alignment horizontal="left" vertical="center" wrapText="1" indent="3"/>
    </xf>
    <xf numFmtId="0" fontId="6" fillId="37" borderId="67" xfId="0" applyFont="1" applyFill="1" applyBorder="1" applyAlignment="1">
      <alignment horizontal="left" vertical="center" wrapText="1" indent="2"/>
    </xf>
    <xf numFmtId="49" fontId="5" fillId="37" borderId="67" xfId="0" applyNumberFormat="1" applyFont="1" applyFill="1" applyBorder="1" applyAlignment="1">
      <alignment horizontal="left" wrapText="1" indent="1"/>
    </xf>
    <xf numFmtId="0" fontId="5" fillId="37" borderId="67" xfId="0" applyFont="1" applyFill="1" applyBorder="1" applyAlignment="1">
      <alignment wrapText="1"/>
    </xf>
    <xf numFmtId="0" fontId="5" fillId="37" borderId="67" xfId="0" applyNumberFormat="1" applyFont="1" applyFill="1" applyBorder="1" applyAlignment="1">
      <alignment horizontal="center"/>
    </xf>
    <xf numFmtId="0" fontId="5" fillId="37" borderId="67" xfId="0" applyFont="1" applyFill="1" applyBorder="1" applyAlignment="1">
      <alignment horizontal="center"/>
    </xf>
    <xf numFmtId="0" fontId="6" fillId="37" borderId="67" xfId="0" applyFont="1" applyFill="1" applyBorder="1" applyAlignment="1">
      <alignment horizontal="center"/>
    </xf>
    <xf numFmtId="0" fontId="5" fillId="37" borderId="67" xfId="0" applyFont="1" applyFill="1" applyBorder="1" applyAlignment="1">
      <alignment vertical="top" wrapText="1"/>
    </xf>
    <xf numFmtId="0" fontId="5" fillId="37" borderId="67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right"/>
    </xf>
    <xf numFmtId="0" fontId="13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49" fontId="1" fillId="37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right" wrapText="1"/>
    </xf>
    <xf numFmtId="49" fontId="1" fillId="0" borderId="0" xfId="0" applyNumberFormat="1" applyFont="1" applyFill="1" applyAlignment="1">
      <alignment horizontal="center"/>
    </xf>
    <xf numFmtId="49" fontId="6" fillId="36" borderId="68" xfId="0" applyNumberFormat="1" applyFont="1" applyFill="1" applyBorder="1" applyAlignment="1">
      <alignment horizontal="left" wrapText="1"/>
    </xf>
  </cellXfs>
  <cellStyles count="56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col" xfId="34"/>
    <cellStyle name="style0" xfId="35"/>
    <cellStyle name="style0 2" xfId="36"/>
    <cellStyle name="td" xfId="37"/>
    <cellStyle name="td 2" xfId="38"/>
    <cellStyle name="tr" xfId="39"/>
    <cellStyle name="xl100" xfId="40"/>
    <cellStyle name="xl100 2" xfId="41"/>
    <cellStyle name="xl100 3" xfId="42"/>
    <cellStyle name="xl101" xfId="43"/>
    <cellStyle name="xl101 2" xfId="44"/>
    <cellStyle name="xl101 3" xfId="45"/>
    <cellStyle name="xl102" xfId="46"/>
    <cellStyle name="xl102 2" xfId="47"/>
    <cellStyle name="xl102 3" xfId="48"/>
    <cellStyle name="xl103" xfId="49"/>
    <cellStyle name="xl103 2" xfId="50"/>
    <cellStyle name="xl103 3" xfId="51"/>
    <cellStyle name="xl104" xfId="52"/>
    <cellStyle name="xl104 2" xfId="53"/>
    <cellStyle name="xl104 3" xfId="54"/>
    <cellStyle name="xl105" xfId="55"/>
    <cellStyle name="xl105 2" xfId="56"/>
    <cellStyle name="xl105 3" xfId="57"/>
    <cellStyle name="xl106" xfId="58"/>
    <cellStyle name="xl106 2" xfId="59"/>
    <cellStyle name="xl106 3" xfId="60"/>
    <cellStyle name="xl107" xfId="61"/>
    <cellStyle name="xl107 2" xfId="62"/>
    <cellStyle name="xl107 3" xfId="63"/>
    <cellStyle name="xl108" xfId="64"/>
    <cellStyle name="xl108 2" xfId="65"/>
    <cellStyle name="xl108 3" xfId="66"/>
    <cellStyle name="xl109" xfId="67"/>
    <cellStyle name="xl109 2" xfId="68"/>
    <cellStyle name="xl109 3" xfId="69"/>
    <cellStyle name="xl110" xfId="70"/>
    <cellStyle name="xl110 2" xfId="71"/>
    <cellStyle name="xl110 3" xfId="72"/>
    <cellStyle name="xl111" xfId="73"/>
    <cellStyle name="xl111 2" xfId="74"/>
    <cellStyle name="xl111 3" xfId="75"/>
    <cellStyle name="xl112" xfId="76"/>
    <cellStyle name="xl112 2" xfId="77"/>
    <cellStyle name="xl112 3" xfId="78"/>
    <cellStyle name="xl113" xfId="79"/>
    <cellStyle name="xl113 2" xfId="80"/>
    <cellStyle name="xl113 3" xfId="81"/>
    <cellStyle name="xl114" xfId="82"/>
    <cellStyle name="xl114 2" xfId="83"/>
    <cellStyle name="xl114 3" xfId="84"/>
    <cellStyle name="xl115" xfId="85"/>
    <cellStyle name="xl115 2" xfId="86"/>
    <cellStyle name="xl115 3" xfId="87"/>
    <cellStyle name="xl116" xfId="88"/>
    <cellStyle name="xl116 2" xfId="89"/>
    <cellStyle name="xl116 3" xfId="90"/>
    <cellStyle name="xl117" xfId="91"/>
    <cellStyle name="xl117 2" xfId="92"/>
    <cellStyle name="xl117 3" xfId="93"/>
    <cellStyle name="xl118" xfId="94"/>
    <cellStyle name="xl118 2" xfId="95"/>
    <cellStyle name="xl118 3" xfId="96"/>
    <cellStyle name="xl119" xfId="97"/>
    <cellStyle name="xl119 2" xfId="98"/>
    <cellStyle name="xl119 3" xfId="99"/>
    <cellStyle name="xl120" xfId="100"/>
    <cellStyle name="xl120 2" xfId="101"/>
    <cellStyle name="xl120 3" xfId="102"/>
    <cellStyle name="xl121" xfId="103"/>
    <cellStyle name="xl121 2" xfId="104"/>
    <cellStyle name="xl121 3" xfId="105"/>
    <cellStyle name="xl122" xfId="106"/>
    <cellStyle name="xl122 2" xfId="107"/>
    <cellStyle name="xl122 3" xfId="108"/>
    <cellStyle name="xl123" xfId="109"/>
    <cellStyle name="xl123 2" xfId="110"/>
    <cellStyle name="xl123 3" xfId="111"/>
    <cellStyle name="xl124" xfId="112"/>
    <cellStyle name="xl124 2" xfId="113"/>
    <cellStyle name="xl124 3" xfId="114"/>
    <cellStyle name="xl125" xfId="115"/>
    <cellStyle name="xl125 2" xfId="116"/>
    <cellStyle name="xl125 3" xfId="117"/>
    <cellStyle name="xl126" xfId="118"/>
    <cellStyle name="xl126 2" xfId="119"/>
    <cellStyle name="xl126 3" xfId="120"/>
    <cellStyle name="xl127" xfId="121"/>
    <cellStyle name="xl127 2" xfId="122"/>
    <cellStyle name="xl127 3" xfId="123"/>
    <cellStyle name="xl128" xfId="124"/>
    <cellStyle name="xl128 2" xfId="125"/>
    <cellStyle name="xl128 3" xfId="126"/>
    <cellStyle name="xl129" xfId="127"/>
    <cellStyle name="xl129 2" xfId="128"/>
    <cellStyle name="xl129 3" xfId="129"/>
    <cellStyle name="xl130" xfId="130"/>
    <cellStyle name="xl130 2" xfId="131"/>
    <cellStyle name="xl130 3" xfId="132"/>
    <cellStyle name="xl131" xfId="133"/>
    <cellStyle name="xl131 2" xfId="134"/>
    <cellStyle name="xl131 3" xfId="135"/>
    <cellStyle name="xl132" xfId="136"/>
    <cellStyle name="xl132 2" xfId="137"/>
    <cellStyle name="xl132 3" xfId="138"/>
    <cellStyle name="xl133" xfId="139"/>
    <cellStyle name="xl133 2" xfId="140"/>
    <cellStyle name="xl133 3" xfId="141"/>
    <cellStyle name="xl134" xfId="142"/>
    <cellStyle name="xl134 2" xfId="143"/>
    <cellStyle name="xl134 3" xfId="144"/>
    <cellStyle name="xl135" xfId="145"/>
    <cellStyle name="xl135 2" xfId="146"/>
    <cellStyle name="xl135 3" xfId="147"/>
    <cellStyle name="xl136" xfId="148"/>
    <cellStyle name="xl136 2" xfId="149"/>
    <cellStyle name="xl136 3" xfId="150"/>
    <cellStyle name="xl137" xfId="151"/>
    <cellStyle name="xl137 2" xfId="152"/>
    <cellStyle name="xl137 3" xfId="153"/>
    <cellStyle name="xl138" xfId="154"/>
    <cellStyle name="xl138 2" xfId="155"/>
    <cellStyle name="xl138 3" xfId="156"/>
    <cellStyle name="xl139" xfId="157"/>
    <cellStyle name="xl139 2" xfId="158"/>
    <cellStyle name="xl139 3" xfId="159"/>
    <cellStyle name="xl140" xfId="160"/>
    <cellStyle name="xl140 2" xfId="161"/>
    <cellStyle name="xl140 3" xfId="162"/>
    <cellStyle name="xl141" xfId="163"/>
    <cellStyle name="xl141 2" xfId="164"/>
    <cellStyle name="xl141 3" xfId="165"/>
    <cellStyle name="xl142" xfId="166"/>
    <cellStyle name="xl142 2" xfId="167"/>
    <cellStyle name="xl142 3" xfId="168"/>
    <cellStyle name="xl143" xfId="169"/>
    <cellStyle name="xl143 2" xfId="170"/>
    <cellStyle name="xl143 3" xfId="171"/>
    <cellStyle name="xl144" xfId="172"/>
    <cellStyle name="xl144 2" xfId="173"/>
    <cellStyle name="xl144 3" xfId="174"/>
    <cellStyle name="xl145" xfId="175"/>
    <cellStyle name="xl145 2" xfId="176"/>
    <cellStyle name="xl145 3" xfId="177"/>
    <cellStyle name="xl146" xfId="178"/>
    <cellStyle name="xl146 2" xfId="179"/>
    <cellStyle name="xl146 3" xfId="180"/>
    <cellStyle name="xl147" xfId="181"/>
    <cellStyle name="xl147 2" xfId="182"/>
    <cellStyle name="xl147 3" xfId="183"/>
    <cellStyle name="xl148" xfId="184"/>
    <cellStyle name="xl148 2" xfId="185"/>
    <cellStyle name="xl148 3" xfId="186"/>
    <cellStyle name="xl149" xfId="187"/>
    <cellStyle name="xl149 2" xfId="188"/>
    <cellStyle name="xl149 3" xfId="189"/>
    <cellStyle name="xl150" xfId="190"/>
    <cellStyle name="xl150 2" xfId="191"/>
    <cellStyle name="xl150 3" xfId="192"/>
    <cellStyle name="xl151" xfId="193"/>
    <cellStyle name="xl151 2" xfId="194"/>
    <cellStyle name="xl151 3" xfId="195"/>
    <cellStyle name="xl152" xfId="196"/>
    <cellStyle name="xl152 2" xfId="197"/>
    <cellStyle name="xl152 3" xfId="198"/>
    <cellStyle name="xl153" xfId="199"/>
    <cellStyle name="xl153 2" xfId="200"/>
    <cellStyle name="xl153 3" xfId="201"/>
    <cellStyle name="xl154" xfId="202"/>
    <cellStyle name="xl154 2" xfId="203"/>
    <cellStyle name="xl154 3" xfId="204"/>
    <cellStyle name="xl155" xfId="205"/>
    <cellStyle name="xl155 2" xfId="206"/>
    <cellStyle name="xl155 3" xfId="207"/>
    <cellStyle name="xl156" xfId="208"/>
    <cellStyle name="xl156 2" xfId="209"/>
    <cellStyle name="xl156 3" xfId="210"/>
    <cellStyle name="xl157" xfId="211"/>
    <cellStyle name="xl157 2" xfId="212"/>
    <cellStyle name="xl157 3" xfId="213"/>
    <cellStyle name="xl158" xfId="214"/>
    <cellStyle name="xl158 2" xfId="215"/>
    <cellStyle name="xl158 3" xfId="216"/>
    <cellStyle name="xl159" xfId="217"/>
    <cellStyle name="xl159 2" xfId="218"/>
    <cellStyle name="xl159 3" xfId="219"/>
    <cellStyle name="xl160" xfId="220"/>
    <cellStyle name="xl160 2" xfId="221"/>
    <cellStyle name="xl160 3" xfId="222"/>
    <cellStyle name="xl161" xfId="223"/>
    <cellStyle name="xl161 2" xfId="224"/>
    <cellStyle name="xl161 3" xfId="225"/>
    <cellStyle name="xl162" xfId="226"/>
    <cellStyle name="xl162 2" xfId="227"/>
    <cellStyle name="xl162 3" xfId="228"/>
    <cellStyle name="xl163" xfId="229"/>
    <cellStyle name="xl163 2" xfId="230"/>
    <cellStyle name="xl163 3" xfId="231"/>
    <cellStyle name="xl164" xfId="232"/>
    <cellStyle name="xl164 2" xfId="233"/>
    <cellStyle name="xl164 3" xfId="234"/>
    <cellStyle name="xl165" xfId="235"/>
    <cellStyle name="xl165 2" xfId="236"/>
    <cellStyle name="xl165 3" xfId="237"/>
    <cellStyle name="xl166" xfId="238"/>
    <cellStyle name="xl166 2" xfId="239"/>
    <cellStyle name="xl166 3" xfId="240"/>
    <cellStyle name="xl167" xfId="241"/>
    <cellStyle name="xl167 2" xfId="242"/>
    <cellStyle name="xl167 3" xfId="243"/>
    <cellStyle name="xl168" xfId="244"/>
    <cellStyle name="xl168 2" xfId="245"/>
    <cellStyle name="xl168 3" xfId="246"/>
    <cellStyle name="xl169" xfId="247"/>
    <cellStyle name="xl169 2" xfId="248"/>
    <cellStyle name="xl169 3" xfId="249"/>
    <cellStyle name="xl170" xfId="250"/>
    <cellStyle name="xl170 2" xfId="251"/>
    <cellStyle name="xl170 3" xfId="252"/>
    <cellStyle name="xl171" xfId="253"/>
    <cellStyle name="xl171 2" xfId="254"/>
    <cellStyle name="xl171 3" xfId="255"/>
    <cellStyle name="xl172" xfId="256"/>
    <cellStyle name="xl172 2" xfId="257"/>
    <cellStyle name="xl172 3" xfId="258"/>
    <cellStyle name="xl173" xfId="259"/>
    <cellStyle name="xl173 2" xfId="260"/>
    <cellStyle name="xl173 3" xfId="261"/>
    <cellStyle name="xl174" xfId="262"/>
    <cellStyle name="xl174 2" xfId="263"/>
    <cellStyle name="xl174 3" xfId="264"/>
    <cellStyle name="xl175" xfId="265"/>
    <cellStyle name="xl175 2" xfId="266"/>
    <cellStyle name="xl175 3" xfId="267"/>
    <cellStyle name="xl176" xfId="268"/>
    <cellStyle name="xl176 2" xfId="269"/>
    <cellStyle name="xl176 3" xfId="270"/>
    <cellStyle name="xl177" xfId="271"/>
    <cellStyle name="xl177 2" xfId="272"/>
    <cellStyle name="xl177 3" xfId="273"/>
    <cellStyle name="xl178" xfId="274"/>
    <cellStyle name="xl178 2" xfId="275"/>
    <cellStyle name="xl178 3" xfId="276"/>
    <cellStyle name="xl179" xfId="277"/>
    <cellStyle name="xl179 2" xfId="278"/>
    <cellStyle name="xl179 3" xfId="279"/>
    <cellStyle name="xl180" xfId="280"/>
    <cellStyle name="xl180 2" xfId="281"/>
    <cellStyle name="xl180 3" xfId="282"/>
    <cellStyle name="xl181" xfId="283"/>
    <cellStyle name="xl181 2" xfId="284"/>
    <cellStyle name="xl181 3" xfId="285"/>
    <cellStyle name="xl182" xfId="286"/>
    <cellStyle name="xl182 2" xfId="287"/>
    <cellStyle name="xl182 3" xfId="288"/>
    <cellStyle name="xl183" xfId="289"/>
    <cellStyle name="xl183 2" xfId="290"/>
    <cellStyle name="xl183 3" xfId="291"/>
    <cellStyle name="xl184" xfId="292"/>
    <cellStyle name="xl184 2" xfId="293"/>
    <cellStyle name="xl184 3" xfId="294"/>
    <cellStyle name="xl185" xfId="295"/>
    <cellStyle name="xl185 2" xfId="296"/>
    <cellStyle name="xl185 3" xfId="297"/>
    <cellStyle name="xl186" xfId="298"/>
    <cellStyle name="xl186 2" xfId="299"/>
    <cellStyle name="xl186 3" xfId="300"/>
    <cellStyle name="xl187" xfId="301"/>
    <cellStyle name="xl187 2" xfId="302"/>
    <cellStyle name="xl187 3" xfId="303"/>
    <cellStyle name="xl188" xfId="304"/>
    <cellStyle name="xl188 2" xfId="305"/>
    <cellStyle name="xl188 3" xfId="306"/>
    <cellStyle name="xl189" xfId="307"/>
    <cellStyle name="xl189 2" xfId="308"/>
    <cellStyle name="xl189 3" xfId="309"/>
    <cellStyle name="xl190" xfId="310"/>
    <cellStyle name="xl190 2" xfId="311"/>
    <cellStyle name="xl190 3" xfId="312"/>
    <cellStyle name="xl191" xfId="313"/>
    <cellStyle name="xl191 2" xfId="314"/>
    <cellStyle name="xl191 3" xfId="315"/>
    <cellStyle name="xl192" xfId="316"/>
    <cellStyle name="xl192 2" xfId="317"/>
    <cellStyle name="xl192 3" xfId="318"/>
    <cellStyle name="xl193" xfId="319"/>
    <cellStyle name="xl193 2" xfId="320"/>
    <cellStyle name="xl193 3" xfId="321"/>
    <cellStyle name="xl194" xfId="322"/>
    <cellStyle name="xl194 2" xfId="323"/>
    <cellStyle name="xl194 3" xfId="324"/>
    <cellStyle name="xl195" xfId="325"/>
    <cellStyle name="xl195 2" xfId="326"/>
    <cellStyle name="xl195 3" xfId="327"/>
    <cellStyle name="xl196" xfId="328"/>
    <cellStyle name="xl196 2" xfId="329"/>
    <cellStyle name="xl196 3" xfId="330"/>
    <cellStyle name="xl197" xfId="331"/>
    <cellStyle name="xl197 2" xfId="332"/>
    <cellStyle name="xl197 3" xfId="333"/>
    <cellStyle name="xl198" xfId="334"/>
    <cellStyle name="xl198 2" xfId="335"/>
    <cellStyle name="xl198 3" xfId="336"/>
    <cellStyle name="xl199" xfId="337"/>
    <cellStyle name="xl199 2" xfId="338"/>
    <cellStyle name="xl199 3" xfId="339"/>
    <cellStyle name="xl200" xfId="340"/>
    <cellStyle name="xl200 2" xfId="341"/>
    <cellStyle name="xl200 3" xfId="342"/>
    <cellStyle name="xl201" xfId="343"/>
    <cellStyle name="xl201 2" xfId="344"/>
    <cellStyle name="xl201 3" xfId="345"/>
    <cellStyle name="xl202" xfId="346"/>
    <cellStyle name="xl202 2" xfId="347"/>
    <cellStyle name="xl202 3" xfId="348"/>
    <cellStyle name="xl203" xfId="349"/>
    <cellStyle name="xl203 2" xfId="350"/>
    <cellStyle name="xl203 3" xfId="351"/>
    <cellStyle name="xl204" xfId="352"/>
    <cellStyle name="xl204 2" xfId="353"/>
    <cellStyle name="xl204 3" xfId="354"/>
    <cellStyle name="xl205" xfId="355"/>
    <cellStyle name="xl206" xfId="356"/>
    <cellStyle name="xl207" xfId="357"/>
    <cellStyle name="xl208" xfId="358"/>
    <cellStyle name="xl209" xfId="359"/>
    <cellStyle name="xl21" xfId="360"/>
    <cellStyle name="xl21 2" xfId="361"/>
    <cellStyle name="xl210" xfId="362"/>
    <cellStyle name="xl211" xfId="363"/>
    <cellStyle name="xl212" xfId="364"/>
    <cellStyle name="xl213" xfId="365"/>
    <cellStyle name="xl214" xfId="366"/>
    <cellStyle name="xl215" xfId="367"/>
    <cellStyle name="xl22" xfId="368"/>
    <cellStyle name="xl22 2" xfId="369"/>
    <cellStyle name="xl23" xfId="370"/>
    <cellStyle name="xl23 2" xfId="371"/>
    <cellStyle name="xl24" xfId="372"/>
    <cellStyle name="xl24 2" xfId="373"/>
    <cellStyle name="xl25" xfId="374"/>
    <cellStyle name="xl25 2" xfId="375"/>
    <cellStyle name="xl26" xfId="376"/>
    <cellStyle name="xl26 2" xfId="377"/>
    <cellStyle name="xl27" xfId="378"/>
    <cellStyle name="xl27 2" xfId="379"/>
    <cellStyle name="xl28" xfId="380"/>
    <cellStyle name="xl28 2" xfId="381"/>
    <cellStyle name="xl29" xfId="382"/>
    <cellStyle name="xl29 2" xfId="383"/>
    <cellStyle name="xl30" xfId="384"/>
    <cellStyle name="xl30 2" xfId="385"/>
    <cellStyle name="xl31" xfId="386"/>
    <cellStyle name="xl31 2" xfId="387"/>
    <cellStyle name="xl32" xfId="388"/>
    <cellStyle name="xl32 2" xfId="389"/>
    <cellStyle name="xl33" xfId="390"/>
    <cellStyle name="xl33 2" xfId="391"/>
    <cellStyle name="xl34" xfId="392"/>
    <cellStyle name="xl34 2" xfId="393"/>
    <cellStyle name="xl35" xfId="394"/>
    <cellStyle name="xl35 2" xfId="395"/>
    <cellStyle name="xl36" xfId="396"/>
    <cellStyle name="xl36 2" xfId="397"/>
    <cellStyle name="xl37" xfId="398"/>
    <cellStyle name="xl37 2" xfId="399"/>
    <cellStyle name="xl38" xfId="400"/>
    <cellStyle name="xl38 2" xfId="401"/>
    <cellStyle name="xl39" xfId="402"/>
    <cellStyle name="xl39 2" xfId="403"/>
    <cellStyle name="xl40" xfId="404"/>
    <cellStyle name="xl40 2" xfId="405"/>
    <cellStyle name="xl41" xfId="406"/>
    <cellStyle name="xl41 2" xfId="407"/>
    <cellStyle name="xl42" xfId="408"/>
    <cellStyle name="xl42 2" xfId="409"/>
    <cellStyle name="xl43" xfId="410"/>
    <cellStyle name="xl43 2" xfId="411"/>
    <cellStyle name="xl44" xfId="412"/>
    <cellStyle name="xl44 2" xfId="413"/>
    <cellStyle name="xl45" xfId="414"/>
    <cellStyle name="xl45 2" xfId="415"/>
    <cellStyle name="xl46" xfId="416"/>
    <cellStyle name="xl46 2" xfId="417"/>
    <cellStyle name="xl47" xfId="418"/>
    <cellStyle name="xl47 2" xfId="419"/>
    <cellStyle name="xl48" xfId="420"/>
    <cellStyle name="xl48 2" xfId="421"/>
    <cellStyle name="xl49" xfId="422"/>
    <cellStyle name="xl49 2" xfId="423"/>
    <cellStyle name="xl50" xfId="424"/>
    <cellStyle name="xl50 2" xfId="425"/>
    <cellStyle name="xl51" xfId="426"/>
    <cellStyle name="xl51 2" xfId="427"/>
    <cellStyle name="xl52" xfId="428"/>
    <cellStyle name="xl52 2" xfId="429"/>
    <cellStyle name="xl53" xfId="430"/>
    <cellStyle name="xl53 2" xfId="431"/>
    <cellStyle name="xl54" xfId="432"/>
    <cellStyle name="xl54 2" xfId="433"/>
    <cellStyle name="xl55" xfId="434"/>
    <cellStyle name="xl55 2" xfId="435"/>
    <cellStyle name="xl56" xfId="436"/>
    <cellStyle name="xl56 2" xfId="437"/>
    <cellStyle name="xl57" xfId="438"/>
    <cellStyle name="xl57 2" xfId="439"/>
    <cellStyle name="xl58" xfId="440"/>
    <cellStyle name="xl58 2" xfId="441"/>
    <cellStyle name="xl59" xfId="442"/>
    <cellStyle name="xl59 2" xfId="443"/>
    <cellStyle name="xl60" xfId="444"/>
    <cellStyle name="xl60 2" xfId="445"/>
    <cellStyle name="xl61" xfId="446"/>
    <cellStyle name="xl61 2" xfId="447"/>
    <cellStyle name="xl62" xfId="448"/>
    <cellStyle name="xl62 2" xfId="449"/>
    <cellStyle name="xl63" xfId="450"/>
    <cellStyle name="xl63 2" xfId="451"/>
    <cellStyle name="xl64" xfId="452"/>
    <cellStyle name="xl64 2" xfId="453"/>
    <cellStyle name="xl65" xfId="454"/>
    <cellStyle name="xl65 2" xfId="455"/>
    <cellStyle name="xl66" xfId="456"/>
    <cellStyle name="xl66 2" xfId="457"/>
    <cellStyle name="xl67" xfId="458"/>
    <cellStyle name="xl67 2" xfId="459"/>
    <cellStyle name="xl68" xfId="460"/>
    <cellStyle name="xl68 2" xfId="461"/>
    <cellStyle name="xl69" xfId="462"/>
    <cellStyle name="xl69 2" xfId="463"/>
    <cellStyle name="xl70" xfId="464"/>
    <cellStyle name="xl70 2" xfId="465"/>
    <cellStyle name="xl71" xfId="466"/>
    <cellStyle name="xl71 2" xfId="467"/>
    <cellStyle name="xl72" xfId="468"/>
    <cellStyle name="xl72 2" xfId="469"/>
    <cellStyle name="xl73" xfId="470"/>
    <cellStyle name="xl73 2" xfId="471"/>
    <cellStyle name="xl74" xfId="472"/>
    <cellStyle name="xl74 2" xfId="473"/>
    <cellStyle name="xl75" xfId="474"/>
    <cellStyle name="xl75 2" xfId="475"/>
    <cellStyle name="xl76" xfId="476"/>
    <cellStyle name="xl76 2" xfId="477"/>
    <cellStyle name="xl77" xfId="478"/>
    <cellStyle name="xl77 2" xfId="479"/>
    <cellStyle name="xl78" xfId="480"/>
    <cellStyle name="xl78 2" xfId="481"/>
    <cellStyle name="xl78 3" xfId="482"/>
    <cellStyle name="xl79" xfId="483"/>
    <cellStyle name="xl79 2" xfId="484"/>
    <cellStyle name="xl79 3" xfId="485"/>
    <cellStyle name="xl80" xfId="486"/>
    <cellStyle name="xl80 2" xfId="487"/>
    <cellStyle name="xl80 3" xfId="488"/>
    <cellStyle name="xl81" xfId="489"/>
    <cellStyle name="xl81 2" xfId="490"/>
    <cellStyle name="xl81 3" xfId="491"/>
    <cellStyle name="xl82" xfId="492"/>
    <cellStyle name="xl82 2" xfId="493"/>
    <cellStyle name="xl82 3" xfId="494"/>
    <cellStyle name="xl83" xfId="495"/>
    <cellStyle name="xl83 2" xfId="496"/>
    <cellStyle name="xl83 3" xfId="497"/>
    <cellStyle name="xl84" xfId="498"/>
    <cellStyle name="xl84 2" xfId="499"/>
    <cellStyle name="xl84 3" xfId="500"/>
    <cellStyle name="xl85" xfId="501"/>
    <cellStyle name="xl85 2" xfId="502"/>
    <cellStyle name="xl85 3" xfId="503"/>
    <cellStyle name="xl86" xfId="504"/>
    <cellStyle name="xl86 2" xfId="505"/>
    <cellStyle name="xl86 3" xfId="506"/>
    <cellStyle name="xl87" xfId="507"/>
    <cellStyle name="xl87 2" xfId="508"/>
    <cellStyle name="xl87 3" xfId="509"/>
    <cellStyle name="xl88" xfId="510"/>
    <cellStyle name="xl88 2" xfId="511"/>
    <cellStyle name="xl88 3" xfId="512"/>
    <cellStyle name="xl89" xfId="513"/>
    <cellStyle name="xl89 2" xfId="514"/>
    <cellStyle name="xl89 3" xfId="515"/>
    <cellStyle name="xl90" xfId="516"/>
    <cellStyle name="xl90 2" xfId="517"/>
    <cellStyle name="xl90 3" xfId="518"/>
    <cellStyle name="xl91" xfId="519"/>
    <cellStyle name="xl91 2" xfId="520"/>
    <cellStyle name="xl91 3" xfId="521"/>
    <cellStyle name="xl92" xfId="522"/>
    <cellStyle name="xl92 2" xfId="523"/>
    <cellStyle name="xl92 3" xfId="524"/>
    <cellStyle name="xl93" xfId="525"/>
    <cellStyle name="xl93 2" xfId="526"/>
    <cellStyle name="xl93 3" xfId="527"/>
    <cellStyle name="xl94" xfId="528"/>
    <cellStyle name="xl94 2" xfId="529"/>
    <cellStyle name="xl94 3" xfId="530"/>
    <cellStyle name="xl95" xfId="531"/>
    <cellStyle name="xl95 2" xfId="532"/>
    <cellStyle name="xl95 3" xfId="533"/>
    <cellStyle name="xl96" xfId="534"/>
    <cellStyle name="xl96 2" xfId="535"/>
    <cellStyle name="xl96 3" xfId="536"/>
    <cellStyle name="xl97" xfId="537"/>
    <cellStyle name="xl97 2" xfId="538"/>
    <cellStyle name="xl97 3" xfId="539"/>
    <cellStyle name="xl98" xfId="540"/>
    <cellStyle name="xl98 2" xfId="541"/>
    <cellStyle name="xl98 3" xfId="542"/>
    <cellStyle name="xl99" xfId="543"/>
    <cellStyle name="xl99 2" xfId="544"/>
    <cellStyle name="xl99 3" xfId="545"/>
    <cellStyle name="Акцент1" xfId="546"/>
    <cellStyle name="Акцент2" xfId="547"/>
    <cellStyle name="Акцент3" xfId="548"/>
    <cellStyle name="Акцент4" xfId="549"/>
    <cellStyle name="Акцент5" xfId="550"/>
    <cellStyle name="Акцент6" xfId="551"/>
    <cellStyle name="Ввод " xfId="552"/>
    <cellStyle name="Вывод" xfId="553"/>
    <cellStyle name="Вычисление" xfId="554"/>
    <cellStyle name="Hyperlink" xfId="555"/>
    <cellStyle name="Currency" xfId="556"/>
    <cellStyle name="Currency [0]" xfId="557"/>
    <cellStyle name="Заголовок 1" xfId="558"/>
    <cellStyle name="Заголовок 2" xfId="559"/>
    <cellStyle name="Заголовок 3" xfId="560"/>
    <cellStyle name="Заголовок 4" xfId="561"/>
    <cellStyle name="Итог" xfId="562"/>
    <cellStyle name="Контрольная ячейка" xfId="563"/>
    <cellStyle name="Название" xfId="564"/>
    <cellStyle name="Нейтральный" xfId="565"/>
    <cellStyle name="Обычный 2" xfId="566"/>
    <cellStyle name="Обычный 2 2" xfId="567"/>
    <cellStyle name="Обычный 3" xfId="568"/>
    <cellStyle name="Обычный 4" xfId="569"/>
    <cellStyle name="Followed Hyperlink" xfId="570"/>
    <cellStyle name="Плохой" xfId="571"/>
    <cellStyle name="Пояснение" xfId="572"/>
    <cellStyle name="Примечание" xfId="573"/>
    <cellStyle name="Percent" xfId="574"/>
    <cellStyle name="Связанная ячейка" xfId="575"/>
    <cellStyle name="Текст предупреждения" xfId="576"/>
    <cellStyle name="Comma" xfId="577"/>
    <cellStyle name="Comma [0]" xfId="578"/>
    <cellStyle name="Финансовый 2" xfId="579"/>
    <cellStyle name="Финансовый 3" xfId="580"/>
    <cellStyle name="Хороший" xfId="5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76;&#1077;&#1083;%20&#1087;&#1088;&#1086;&#1075;&#1085;&#1086;&#1079;&#1080;&#1088;&#1086;&#1074;&#1072;&#1085;&#1080;&#1103;%20&#1076;&#1086;&#1093;&#1086;&#1076;&#1086;&#1074;\&#1054;&#1090;&#1076;&#1077;&#1083;\&#1041;&#1102;&#1076;&#1078;&#1077;&#1090;%202017\&#1059;&#1090;&#1086;&#1095;&#1085;&#1077;&#1085;&#1080;&#1077;\&#1086;&#1082;&#1090;&#1103;&#1073;&#1088;&#1100;\&#1042;&#1099;&#1083;&#1086;&#1078;&#1077;&#1085;&#1086;%20&#1074;%20&#1073;&#1102;&#1076;&#1078;&#1077;&#1090;&#1085;&#1099;&#1081;%20&#1086;&#1090;&#1076;&#1077;&#1083;\&#1055;&#1088;&#1080;&#1083;%203%20(&#1076;&#1086;&#1093;&#1086;&#1076;&#1099;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.3 в Закон"/>
    </sheetNames>
    <sheetDataSet>
      <sheetData sheetId="0">
        <row r="94">
          <cell r="C94">
            <v>2977.5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65"/>
  <sheetViews>
    <sheetView view="pageBreakPreview" zoomScale="85" zoomScaleSheetLayoutView="85" workbookViewId="0" topLeftCell="A1">
      <pane xSplit="2" ySplit="4" topLeftCell="C219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236" sqref="A236"/>
    </sheetView>
  </sheetViews>
  <sheetFormatPr defaultColWidth="9.00390625" defaultRowHeight="12.75" outlineLevelRow="1"/>
  <cols>
    <col min="1" max="1" width="62.625" style="2" customWidth="1"/>
    <col min="2" max="2" width="27.25390625" style="32" customWidth="1"/>
    <col min="3" max="3" width="19.375" style="51" customWidth="1"/>
    <col min="4" max="4" width="13.375" style="51" customWidth="1"/>
    <col min="5" max="5" width="11.125" style="1" customWidth="1"/>
    <col min="6" max="16384" width="9.125" style="1" customWidth="1"/>
  </cols>
  <sheetData>
    <row r="1" spans="1:5" ht="15.75">
      <c r="A1" s="110" t="s">
        <v>416</v>
      </c>
      <c r="B1" s="110"/>
      <c r="C1" s="110"/>
      <c r="D1" s="110"/>
      <c r="E1" s="110"/>
    </row>
    <row r="2" spans="1:5" ht="12.75">
      <c r="A2" s="34"/>
      <c r="B2" s="34"/>
      <c r="C2" s="68"/>
      <c r="D2" s="55"/>
      <c r="E2" s="34"/>
    </row>
    <row r="3" spans="2:5" ht="12.75">
      <c r="B3" s="67"/>
      <c r="C3" s="69"/>
      <c r="D3" s="54"/>
      <c r="E3" s="107" t="s">
        <v>6</v>
      </c>
    </row>
    <row r="4" spans="1:5" ht="136.5" customHeight="1">
      <c r="A4" s="3" t="s">
        <v>7</v>
      </c>
      <c r="B4" s="9" t="s">
        <v>5</v>
      </c>
      <c r="C4" s="70" t="s">
        <v>413</v>
      </c>
      <c r="D4" s="71" t="s">
        <v>414</v>
      </c>
      <c r="E4" s="4" t="s">
        <v>415</v>
      </c>
    </row>
    <row r="5" spans="1:5" s="5" customFormat="1" ht="12.75">
      <c r="A5" s="35" t="s">
        <v>8</v>
      </c>
      <c r="B5" s="11" t="s">
        <v>9</v>
      </c>
      <c r="C5" s="77">
        <f>C6+C9+C11+C14+C18+C21+C24+C29+C35+C39+C42+C44+C46+C63+C66</f>
        <v>104870811.1</v>
      </c>
      <c r="D5" s="77">
        <f>D6+D9+D11+D14+D18+D21+D24+D29+D35+D39+D42+D44+D46+D63+D66</f>
        <v>83202738</v>
      </c>
      <c r="E5" s="87">
        <f aca="true" t="shared" si="0" ref="E5:E74">IF(C5=0," ",(D5/C5*100))</f>
        <v>79.3</v>
      </c>
    </row>
    <row r="6" spans="1:5" s="5" customFormat="1" ht="12.75">
      <c r="A6" s="36" t="s">
        <v>10</v>
      </c>
      <c r="B6" s="37" t="s">
        <v>11</v>
      </c>
      <c r="C6" s="78">
        <f>C7+C8</f>
        <v>74777682.6</v>
      </c>
      <c r="D6" s="78">
        <f>D7+D8</f>
        <v>59620129.1</v>
      </c>
      <c r="E6" s="88">
        <f t="shared" si="0"/>
        <v>79.7</v>
      </c>
    </row>
    <row r="7" spans="1:5" s="5" customFormat="1" ht="12.75">
      <c r="A7" s="38" t="s">
        <v>12</v>
      </c>
      <c r="B7" s="37" t="s">
        <v>13</v>
      </c>
      <c r="C7" s="78">
        <v>41685918.4</v>
      </c>
      <c r="D7" s="78">
        <v>37021310.3</v>
      </c>
      <c r="E7" s="88">
        <f t="shared" si="0"/>
        <v>88.8</v>
      </c>
    </row>
    <row r="8" spans="1:5" s="5" customFormat="1" ht="12.75">
      <c r="A8" s="38" t="s">
        <v>14</v>
      </c>
      <c r="B8" s="37" t="s">
        <v>15</v>
      </c>
      <c r="C8" s="78">
        <v>33091764.2</v>
      </c>
      <c r="D8" s="78">
        <v>22598818.8</v>
      </c>
      <c r="E8" s="88">
        <f t="shared" si="0"/>
        <v>68.3</v>
      </c>
    </row>
    <row r="9" spans="1:5" s="5" customFormat="1" ht="25.5">
      <c r="A9" s="36" t="s">
        <v>16</v>
      </c>
      <c r="B9" s="37" t="s">
        <v>17</v>
      </c>
      <c r="C9" s="78">
        <f>C10</f>
        <v>7377112.4</v>
      </c>
      <c r="D9" s="78">
        <f>D10</f>
        <v>6187486.7</v>
      </c>
      <c r="E9" s="88">
        <f t="shared" si="0"/>
        <v>83.9</v>
      </c>
    </row>
    <row r="10" spans="1:5" s="5" customFormat="1" ht="25.5">
      <c r="A10" s="38" t="s">
        <v>73</v>
      </c>
      <c r="B10" s="37" t="s">
        <v>18</v>
      </c>
      <c r="C10" s="80">
        <v>7377112.4</v>
      </c>
      <c r="D10" s="78">
        <v>6187486.7</v>
      </c>
      <c r="E10" s="88">
        <f t="shared" si="0"/>
        <v>83.9</v>
      </c>
    </row>
    <row r="11" spans="1:5" s="5" customFormat="1" ht="12.75">
      <c r="A11" s="36" t="s">
        <v>19</v>
      </c>
      <c r="B11" s="37" t="s">
        <v>20</v>
      </c>
      <c r="C11" s="78">
        <f>C12</f>
        <v>3385580</v>
      </c>
      <c r="D11" s="78">
        <f>D12+D13</f>
        <v>2747017.7</v>
      </c>
      <c r="E11" s="88">
        <f t="shared" si="0"/>
        <v>81.1</v>
      </c>
    </row>
    <row r="12" spans="1:5" s="5" customFormat="1" ht="25.5">
      <c r="A12" s="38" t="s">
        <v>76</v>
      </c>
      <c r="B12" s="37" t="s">
        <v>77</v>
      </c>
      <c r="C12" s="80">
        <v>3385580</v>
      </c>
      <c r="D12" s="78">
        <v>2747045.2</v>
      </c>
      <c r="E12" s="88">
        <f t="shared" si="0"/>
        <v>81.1</v>
      </c>
    </row>
    <row r="13" spans="1:5" s="5" customFormat="1" ht="12.75">
      <c r="A13" s="38" t="s">
        <v>367</v>
      </c>
      <c r="B13" s="37" t="s">
        <v>368</v>
      </c>
      <c r="C13" s="78">
        <v>0</v>
      </c>
      <c r="D13" s="78">
        <v>-27.5</v>
      </c>
      <c r="E13" s="88" t="str">
        <f t="shared" si="0"/>
        <v> </v>
      </c>
    </row>
    <row r="14" spans="1:5" s="5" customFormat="1" ht="12.75">
      <c r="A14" s="36" t="s">
        <v>21</v>
      </c>
      <c r="B14" s="37" t="s">
        <v>22</v>
      </c>
      <c r="C14" s="78">
        <f>C15+C16+C17</f>
        <v>15046063</v>
      </c>
      <c r="D14" s="78">
        <f>D15+D16+D17</f>
        <v>11194215.5</v>
      </c>
      <c r="E14" s="88">
        <f t="shared" si="0"/>
        <v>74.4</v>
      </c>
    </row>
    <row r="15" spans="1:5" s="5" customFormat="1" ht="12.75">
      <c r="A15" s="38" t="s">
        <v>23</v>
      </c>
      <c r="B15" s="37" t="s">
        <v>24</v>
      </c>
      <c r="C15" s="80">
        <v>13221081</v>
      </c>
      <c r="D15" s="78">
        <v>10248201.2</v>
      </c>
      <c r="E15" s="88">
        <f t="shared" si="0"/>
        <v>77.5</v>
      </c>
    </row>
    <row r="16" spans="1:5" s="5" customFormat="1" ht="12.75">
      <c r="A16" s="38" t="s">
        <v>78</v>
      </c>
      <c r="B16" s="37" t="s">
        <v>79</v>
      </c>
      <c r="C16" s="80">
        <v>1823748</v>
      </c>
      <c r="D16" s="78">
        <v>945292.6</v>
      </c>
      <c r="E16" s="88">
        <f t="shared" si="0"/>
        <v>51.8</v>
      </c>
    </row>
    <row r="17" spans="1:5" s="5" customFormat="1" ht="12.75">
      <c r="A17" s="38" t="s">
        <v>80</v>
      </c>
      <c r="B17" s="37" t="s">
        <v>81</v>
      </c>
      <c r="C17" s="80">
        <v>1234</v>
      </c>
      <c r="D17" s="78">
        <v>721.7</v>
      </c>
      <c r="E17" s="88">
        <f t="shared" si="0"/>
        <v>58.5</v>
      </c>
    </row>
    <row r="18" spans="1:5" s="5" customFormat="1" ht="25.5">
      <c r="A18" s="36" t="s">
        <v>25</v>
      </c>
      <c r="B18" s="37" t="s">
        <v>26</v>
      </c>
      <c r="C18" s="78">
        <f>C19+C20</f>
        <v>1836743</v>
      </c>
      <c r="D18" s="78">
        <f>D19+D20</f>
        <v>1264168</v>
      </c>
      <c r="E18" s="88">
        <f t="shared" si="0"/>
        <v>68.8</v>
      </c>
    </row>
    <row r="19" spans="1:5" s="5" customFormat="1" ht="12.75">
      <c r="A19" s="38" t="s">
        <v>27</v>
      </c>
      <c r="B19" s="37" t="s">
        <v>28</v>
      </c>
      <c r="C19" s="80">
        <v>1815339</v>
      </c>
      <c r="D19" s="78">
        <v>1246583.7</v>
      </c>
      <c r="E19" s="88">
        <f t="shared" si="0"/>
        <v>68.7</v>
      </c>
    </row>
    <row r="20" spans="1:5" s="5" customFormat="1" ht="25.5">
      <c r="A20" s="38" t="s">
        <v>29</v>
      </c>
      <c r="B20" s="37" t="s">
        <v>30</v>
      </c>
      <c r="C20" s="80">
        <v>21404</v>
      </c>
      <c r="D20" s="78">
        <v>17584.3</v>
      </c>
      <c r="E20" s="88">
        <f t="shared" si="0"/>
        <v>82.2</v>
      </c>
    </row>
    <row r="21" spans="1:5" s="5" customFormat="1" ht="12.75">
      <c r="A21" s="36" t="s">
        <v>31</v>
      </c>
      <c r="B21" s="37" t="s">
        <v>32</v>
      </c>
      <c r="C21" s="78">
        <f>C22+C23</f>
        <v>316429.5</v>
      </c>
      <c r="D21" s="78">
        <f>D22+D23</f>
        <v>260222.3</v>
      </c>
      <c r="E21" s="88">
        <f t="shared" si="0"/>
        <v>82.2</v>
      </c>
    </row>
    <row r="22" spans="1:5" s="5" customFormat="1" ht="51">
      <c r="A22" s="38" t="s">
        <v>334</v>
      </c>
      <c r="B22" s="37" t="s">
        <v>347</v>
      </c>
      <c r="C22" s="81">
        <v>2295.5</v>
      </c>
      <c r="D22" s="78">
        <v>5338.3</v>
      </c>
      <c r="E22" s="88">
        <f t="shared" si="0"/>
        <v>232.6</v>
      </c>
    </row>
    <row r="23" spans="1:5" s="5" customFormat="1" ht="25.5">
      <c r="A23" s="38" t="s">
        <v>33</v>
      </c>
      <c r="B23" s="37" t="s">
        <v>34</v>
      </c>
      <c r="C23" s="81">
        <v>314134</v>
      </c>
      <c r="D23" s="78">
        <v>254884</v>
      </c>
      <c r="E23" s="88">
        <f t="shared" si="0"/>
        <v>81.1</v>
      </c>
    </row>
    <row r="24" spans="1:5" s="5" customFormat="1" ht="25.5">
      <c r="A24" s="36" t="s">
        <v>369</v>
      </c>
      <c r="B24" s="37" t="s">
        <v>370</v>
      </c>
      <c r="C24" s="78">
        <f>C25+C26+C27+C28</f>
        <v>0</v>
      </c>
      <c r="D24" s="78">
        <f>D25+D26+D27+D28</f>
        <v>58.7</v>
      </c>
      <c r="E24" s="88" t="str">
        <f t="shared" si="0"/>
        <v> </v>
      </c>
    </row>
    <row r="25" spans="1:5" s="8" customFormat="1" ht="12.75" customHeight="1" hidden="1" outlineLevel="1">
      <c r="A25" s="38" t="s">
        <v>371</v>
      </c>
      <c r="B25" s="37" t="s">
        <v>372</v>
      </c>
      <c r="C25" s="78">
        <v>0</v>
      </c>
      <c r="D25" s="78">
        <v>0</v>
      </c>
      <c r="E25" s="88" t="str">
        <f t="shared" si="0"/>
        <v> </v>
      </c>
    </row>
    <row r="26" spans="1:5" s="5" customFormat="1" ht="12.75" collapsed="1">
      <c r="A26" s="38" t="s">
        <v>373</v>
      </c>
      <c r="B26" s="37" t="s">
        <v>374</v>
      </c>
      <c r="C26" s="78">
        <v>0</v>
      </c>
      <c r="D26" s="78">
        <v>22.6</v>
      </c>
      <c r="E26" s="88" t="str">
        <f t="shared" si="0"/>
        <v> </v>
      </c>
    </row>
    <row r="27" spans="1:5" s="5" customFormat="1" ht="25.5">
      <c r="A27" s="38" t="s">
        <v>375</v>
      </c>
      <c r="B27" s="37" t="s">
        <v>376</v>
      </c>
      <c r="C27" s="78">
        <v>0</v>
      </c>
      <c r="D27" s="78">
        <v>31.6</v>
      </c>
      <c r="E27" s="88" t="str">
        <f t="shared" si="0"/>
        <v> </v>
      </c>
    </row>
    <row r="28" spans="1:5" s="5" customFormat="1" ht="25.5">
      <c r="A28" s="38" t="s">
        <v>377</v>
      </c>
      <c r="B28" s="37" t="s">
        <v>378</v>
      </c>
      <c r="C28" s="78">
        <v>0</v>
      </c>
      <c r="D28" s="78">
        <v>4.5</v>
      </c>
      <c r="E28" s="88"/>
    </row>
    <row r="29" spans="1:5" s="5" customFormat="1" ht="25.5" collapsed="1">
      <c r="A29" s="36" t="s">
        <v>35</v>
      </c>
      <c r="B29" s="37" t="s">
        <v>36</v>
      </c>
      <c r="C29" s="78">
        <f>C30+C31+C32+C34+C33</f>
        <v>181015.3</v>
      </c>
      <c r="D29" s="78">
        <f>D30+D31+D32+D33+D34</f>
        <v>234095</v>
      </c>
      <c r="E29" s="88">
        <f t="shared" si="0"/>
        <v>129.3</v>
      </c>
    </row>
    <row r="30" spans="1:5" s="5" customFormat="1" ht="53.25" customHeight="1">
      <c r="A30" s="38" t="s">
        <v>74</v>
      </c>
      <c r="B30" s="37" t="s">
        <v>37</v>
      </c>
      <c r="C30" s="81">
        <v>72580</v>
      </c>
      <c r="D30" s="78">
        <v>155242.1</v>
      </c>
      <c r="E30" s="88">
        <f t="shared" si="0"/>
        <v>213.9</v>
      </c>
    </row>
    <row r="31" spans="1:5" s="5" customFormat="1" ht="25.5">
      <c r="A31" s="38" t="s">
        <v>85</v>
      </c>
      <c r="B31" s="37" t="s">
        <v>86</v>
      </c>
      <c r="C31" s="81">
        <v>15723.3</v>
      </c>
      <c r="D31" s="78">
        <v>5525.3</v>
      </c>
      <c r="E31" s="88">
        <f t="shared" si="0"/>
        <v>35.1</v>
      </c>
    </row>
    <row r="32" spans="1:5" s="5" customFormat="1" ht="63.75" customHeight="1">
      <c r="A32" s="38" t="s">
        <v>263</v>
      </c>
      <c r="B32" s="37" t="s">
        <v>38</v>
      </c>
      <c r="C32" s="81">
        <v>91005</v>
      </c>
      <c r="D32" s="78">
        <v>71706.8</v>
      </c>
      <c r="E32" s="88">
        <f t="shared" si="0"/>
        <v>78.8</v>
      </c>
    </row>
    <row r="33" spans="1:5" s="5" customFormat="1" ht="38.25">
      <c r="A33" s="38" t="s">
        <v>408</v>
      </c>
      <c r="B33" s="37" t="s">
        <v>409</v>
      </c>
      <c r="C33" s="81">
        <v>312</v>
      </c>
      <c r="D33" s="78">
        <v>480.7</v>
      </c>
      <c r="E33" s="88">
        <f t="shared" si="0"/>
        <v>154.1</v>
      </c>
    </row>
    <row r="34" spans="1:5" s="5" customFormat="1" ht="25.5">
      <c r="A34" s="38" t="s">
        <v>39</v>
      </c>
      <c r="B34" s="37" t="s">
        <v>40</v>
      </c>
      <c r="C34" s="81">
        <v>1395</v>
      </c>
      <c r="D34" s="78">
        <v>1140.1</v>
      </c>
      <c r="E34" s="88">
        <f t="shared" si="0"/>
        <v>81.7</v>
      </c>
    </row>
    <row r="35" spans="1:5" s="5" customFormat="1" ht="12.75">
      <c r="A35" s="36" t="s">
        <v>41</v>
      </c>
      <c r="B35" s="37" t="s">
        <v>42</v>
      </c>
      <c r="C35" s="78">
        <f>C36+C37+C38</f>
        <v>1099077.2</v>
      </c>
      <c r="D35" s="78">
        <f>D36+D37+D38</f>
        <v>994822.6</v>
      </c>
      <c r="E35" s="88">
        <f t="shared" si="0"/>
        <v>90.5</v>
      </c>
    </row>
    <row r="36" spans="1:5" s="5" customFormat="1" ht="12.75">
      <c r="A36" s="38" t="s">
        <v>43</v>
      </c>
      <c r="B36" s="37" t="s">
        <v>44</v>
      </c>
      <c r="C36" s="81">
        <v>215148.2</v>
      </c>
      <c r="D36" s="78">
        <v>121831.7</v>
      </c>
      <c r="E36" s="88">
        <f t="shared" si="0"/>
        <v>56.6</v>
      </c>
    </row>
    <row r="37" spans="1:5" s="5" customFormat="1" ht="12.75">
      <c r="A37" s="38" t="s">
        <v>45</v>
      </c>
      <c r="B37" s="37" t="s">
        <v>46</v>
      </c>
      <c r="C37" s="81">
        <v>237722</v>
      </c>
      <c r="D37" s="78">
        <v>174874.1</v>
      </c>
      <c r="E37" s="88">
        <f t="shared" si="0"/>
        <v>73.6</v>
      </c>
    </row>
    <row r="38" spans="1:5" s="5" customFormat="1" ht="12.75">
      <c r="A38" s="38" t="s">
        <v>264</v>
      </c>
      <c r="B38" s="37" t="s">
        <v>47</v>
      </c>
      <c r="C38" s="80">
        <v>646207</v>
      </c>
      <c r="D38" s="78">
        <v>698116.8</v>
      </c>
      <c r="E38" s="88">
        <f t="shared" si="0"/>
        <v>108</v>
      </c>
    </row>
    <row r="39" spans="1:5" s="5" customFormat="1" ht="25.5">
      <c r="A39" s="36" t="s">
        <v>265</v>
      </c>
      <c r="B39" s="37" t="s">
        <v>48</v>
      </c>
      <c r="C39" s="78">
        <f>C40+C41</f>
        <v>48974.5</v>
      </c>
      <c r="D39" s="78">
        <f>D40+D41</f>
        <v>70222.9</v>
      </c>
      <c r="E39" s="88">
        <f t="shared" si="0"/>
        <v>143.4</v>
      </c>
    </row>
    <row r="40" spans="1:5" s="5" customFormat="1" ht="12.75">
      <c r="A40" s="38" t="s">
        <v>266</v>
      </c>
      <c r="B40" s="37" t="s">
        <v>270</v>
      </c>
      <c r="C40" s="81">
        <v>4602.8</v>
      </c>
      <c r="D40" s="78">
        <v>4123.9</v>
      </c>
      <c r="E40" s="88">
        <f t="shared" si="0"/>
        <v>89.6</v>
      </c>
    </row>
    <row r="41" spans="1:5" s="5" customFormat="1" ht="12.75">
      <c r="A41" s="38" t="s">
        <v>267</v>
      </c>
      <c r="B41" s="37" t="s">
        <v>271</v>
      </c>
      <c r="C41" s="81">
        <v>44371.7</v>
      </c>
      <c r="D41" s="78">
        <v>66099</v>
      </c>
      <c r="E41" s="88">
        <f t="shared" si="0"/>
        <v>149</v>
      </c>
    </row>
    <row r="42" spans="1:5" s="5" customFormat="1" ht="25.5">
      <c r="A42" s="36" t="s">
        <v>49</v>
      </c>
      <c r="B42" s="37" t="s">
        <v>50</v>
      </c>
      <c r="C42" s="78">
        <f>C43</f>
        <v>3961</v>
      </c>
      <c r="D42" s="78">
        <f>D43</f>
        <v>2541.5</v>
      </c>
      <c r="E42" s="88">
        <f t="shared" si="0"/>
        <v>64.2</v>
      </c>
    </row>
    <row r="43" spans="1:5" s="5" customFormat="1" ht="61.5" customHeight="1">
      <c r="A43" s="38" t="s">
        <v>272</v>
      </c>
      <c r="B43" s="37" t="s">
        <v>346</v>
      </c>
      <c r="C43" s="81">
        <v>3961</v>
      </c>
      <c r="D43" s="78">
        <v>2541.5</v>
      </c>
      <c r="E43" s="88">
        <f t="shared" si="0"/>
        <v>64.2</v>
      </c>
    </row>
    <row r="44" spans="1:5" s="5" customFormat="1" ht="12.75">
      <c r="A44" s="36" t="s">
        <v>51</v>
      </c>
      <c r="B44" s="37" t="s">
        <v>52</v>
      </c>
      <c r="C44" s="82">
        <f>C45</f>
        <v>5500</v>
      </c>
      <c r="D44" s="82">
        <f>D45</f>
        <v>3605.9</v>
      </c>
      <c r="E44" s="88">
        <f t="shared" si="0"/>
        <v>65.6</v>
      </c>
    </row>
    <row r="45" spans="1:5" s="5" customFormat="1" ht="25.5">
      <c r="A45" s="38" t="s">
        <v>268</v>
      </c>
      <c r="B45" s="37" t="s">
        <v>53</v>
      </c>
      <c r="C45" s="80">
        <v>5500</v>
      </c>
      <c r="D45" s="82">
        <v>3605.9</v>
      </c>
      <c r="E45" s="88">
        <f t="shared" si="0"/>
        <v>65.6</v>
      </c>
    </row>
    <row r="46" spans="1:5" s="5" customFormat="1" ht="12.75">
      <c r="A46" s="36" t="s">
        <v>54</v>
      </c>
      <c r="B46" s="37" t="s">
        <v>55</v>
      </c>
      <c r="C46" s="82">
        <f>SUM(C47:C62)</f>
        <v>772725</v>
      </c>
      <c r="D46" s="82">
        <f>SUM(D47:D62)</f>
        <v>619502.8</v>
      </c>
      <c r="E46" s="88">
        <f t="shared" si="0"/>
        <v>80.2</v>
      </c>
    </row>
    <row r="47" spans="1:5" s="5" customFormat="1" ht="63.75">
      <c r="A47" s="38" t="s">
        <v>83</v>
      </c>
      <c r="B47" s="37" t="s">
        <v>82</v>
      </c>
      <c r="C47" s="81">
        <v>950</v>
      </c>
      <c r="D47" s="82">
        <v>628.9</v>
      </c>
      <c r="E47" s="88">
        <f t="shared" si="0"/>
        <v>66.2</v>
      </c>
    </row>
    <row r="48" spans="1:5" s="5" customFormat="1" ht="25.5">
      <c r="A48" s="38" t="s">
        <v>379</v>
      </c>
      <c r="B48" s="37" t="s">
        <v>380</v>
      </c>
      <c r="C48" s="81">
        <v>7.2</v>
      </c>
      <c r="D48" s="82">
        <v>8.3</v>
      </c>
      <c r="E48" s="88">
        <f t="shared" si="0"/>
        <v>115.3</v>
      </c>
    </row>
    <row r="49" spans="1:5" s="5" customFormat="1" ht="52.5" customHeight="1" hidden="1" outlineLevel="1">
      <c r="A49" s="38" t="s">
        <v>327</v>
      </c>
      <c r="B49" s="37" t="s">
        <v>328</v>
      </c>
      <c r="C49" s="82">
        <v>0</v>
      </c>
      <c r="D49" s="82">
        <v>0</v>
      </c>
      <c r="E49" s="88" t="str">
        <f t="shared" si="0"/>
        <v> </v>
      </c>
    </row>
    <row r="50" spans="1:5" s="5" customFormat="1" ht="25.5" collapsed="1">
      <c r="A50" s="38" t="s">
        <v>329</v>
      </c>
      <c r="B50" s="37" t="s">
        <v>330</v>
      </c>
      <c r="C50" s="81">
        <v>300</v>
      </c>
      <c r="D50" s="82">
        <v>79</v>
      </c>
      <c r="E50" s="88">
        <f t="shared" si="0"/>
        <v>26.3</v>
      </c>
    </row>
    <row r="51" spans="1:5" s="5" customFormat="1" ht="38.25">
      <c r="A51" s="38" t="s">
        <v>56</v>
      </c>
      <c r="B51" s="37" t="s">
        <v>57</v>
      </c>
      <c r="C51" s="81">
        <v>4189</v>
      </c>
      <c r="D51" s="82">
        <v>4070.9</v>
      </c>
      <c r="E51" s="88">
        <f t="shared" si="0"/>
        <v>97.2</v>
      </c>
    </row>
    <row r="52" spans="1:5" s="5" customFormat="1" ht="12.75" customHeight="1" hidden="1" outlineLevel="1">
      <c r="A52" s="38" t="s">
        <v>381</v>
      </c>
      <c r="B52" s="37" t="s">
        <v>382</v>
      </c>
      <c r="C52" s="82"/>
      <c r="D52" s="82">
        <v>230</v>
      </c>
      <c r="E52" s="88" t="str">
        <f t="shared" si="0"/>
        <v> </v>
      </c>
    </row>
    <row r="53" spans="1:5" s="5" customFormat="1" ht="77.25" customHeight="1" collapsed="1">
      <c r="A53" s="38" t="s">
        <v>335</v>
      </c>
      <c r="B53" s="37" t="s">
        <v>345</v>
      </c>
      <c r="C53" s="81">
        <v>151.8</v>
      </c>
      <c r="D53" s="82">
        <v>206.9</v>
      </c>
      <c r="E53" s="88">
        <f t="shared" si="0"/>
        <v>136.3</v>
      </c>
    </row>
    <row r="54" spans="1:5" s="5" customFormat="1" ht="25.5">
      <c r="A54" s="38" t="s">
        <v>58</v>
      </c>
      <c r="B54" s="37" t="s">
        <v>59</v>
      </c>
      <c r="C54" s="81">
        <v>1858.1</v>
      </c>
      <c r="D54" s="78">
        <v>1167.2</v>
      </c>
      <c r="E54" s="88">
        <f t="shared" si="0"/>
        <v>62.8</v>
      </c>
    </row>
    <row r="55" spans="1:5" s="5" customFormat="1" ht="25.5">
      <c r="A55" s="38" t="s">
        <v>269</v>
      </c>
      <c r="B55" s="37" t="s">
        <v>60</v>
      </c>
      <c r="C55" s="81">
        <v>14436.9</v>
      </c>
      <c r="D55" s="78">
        <v>14579.9</v>
      </c>
      <c r="E55" s="88">
        <f t="shared" si="0"/>
        <v>101</v>
      </c>
    </row>
    <row r="56" spans="1:5" s="5" customFormat="1" ht="25.5">
      <c r="A56" s="38" t="s">
        <v>273</v>
      </c>
      <c r="B56" s="37" t="s">
        <v>274</v>
      </c>
      <c r="C56" s="81">
        <v>715486.2</v>
      </c>
      <c r="D56" s="78">
        <v>548833.3</v>
      </c>
      <c r="E56" s="88">
        <f t="shared" si="0"/>
        <v>76.7</v>
      </c>
    </row>
    <row r="57" spans="1:5" s="5" customFormat="1" ht="38.25">
      <c r="A57" s="38" t="s">
        <v>331</v>
      </c>
      <c r="B57" s="37" t="s">
        <v>332</v>
      </c>
      <c r="C57" s="81">
        <v>171.7</v>
      </c>
      <c r="D57" s="78">
        <v>14.2</v>
      </c>
      <c r="E57" s="88">
        <f t="shared" si="0"/>
        <v>8.3</v>
      </c>
    </row>
    <row r="58" spans="1:5" s="5" customFormat="1" ht="51">
      <c r="A58" s="38" t="s">
        <v>333</v>
      </c>
      <c r="B58" s="37" t="s">
        <v>61</v>
      </c>
      <c r="C58" s="81">
        <v>1039.1</v>
      </c>
      <c r="D58" s="78">
        <v>1348.1</v>
      </c>
      <c r="E58" s="88">
        <f t="shared" si="0"/>
        <v>129.7</v>
      </c>
    </row>
    <row r="59" spans="1:5" s="5" customFormat="1" ht="39" customHeight="1">
      <c r="A59" s="38" t="s">
        <v>275</v>
      </c>
      <c r="B59" s="37" t="s">
        <v>276</v>
      </c>
      <c r="C59" s="81">
        <v>11052.4</v>
      </c>
      <c r="D59" s="78">
        <v>15324.1</v>
      </c>
      <c r="E59" s="88">
        <f t="shared" si="0"/>
        <v>138.6</v>
      </c>
    </row>
    <row r="60" spans="1:5" s="5" customFormat="1" ht="25.5">
      <c r="A60" s="38" t="s">
        <v>336</v>
      </c>
      <c r="B60" s="37" t="s">
        <v>344</v>
      </c>
      <c r="C60" s="81">
        <v>6187.1</v>
      </c>
      <c r="D60" s="78">
        <v>2293.6</v>
      </c>
      <c r="E60" s="88">
        <f t="shared" si="0"/>
        <v>37.1</v>
      </c>
    </row>
    <row r="61" spans="1:5" s="5" customFormat="1" ht="63.75">
      <c r="A61" s="38" t="s">
        <v>387</v>
      </c>
      <c r="B61" s="37" t="s">
        <v>388</v>
      </c>
      <c r="C61" s="81">
        <v>2500</v>
      </c>
      <c r="D61" s="78">
        <v>2432.8</v>
      </c>
      <c r="E61" s="88">
        <f t="shared" si="0"/>
        <v>97.3</v>
      </c>
    </row>
    <row r="62" spans="1:5" s="5" customFormat="1" ht="25.5">
      <c r="A62" s="38" t="s">
        <v>62</v>
      </c>
      <c r="B62" s="37" t="s">
        <v>63</v>
      </c>
      <c r="C62" s="81">
        <v>14395.5</v>
      </c>
      <c r="D62" s="78">
        <v>28285.6</v>
      </c>
      <c r="E62" s="88">
        <f t="shared" si="0"/>
        <v>196.5</v>
      </c>
    </row>
    <row r="63" spans="1:5" s="5" customFormat="1" ht="12.75">
      <c r="A63" s="36" t="s">
        <v>64</v>
      </c>
      <c r="B63" s="37" t="s">
        <v>65</v>
      </c>
      <c r="C63" s="81">
        <f>C64+C65</f>
        <v>19947.6</v>
      </c>
      <c r="D63" s="78">
        <f>D64+D65</f>
        <v>4649.3</v>
      </c>
      <c r="E63" s="88">
        <f t="shared" si="0"/>
        <v>23.3</v>
      </c>
    </row>
    <row r="64" spans="1:5" s="5" customFormat="1" ht="12.75">
      <c r="A64" s="38" t="s">
        <v>383</v>
      </c>
      <c r="B64" s="37" t="s">
        <v>384</v>
      </c>
      <c r="C64" s="81">
        <v>0</v>
      </c>
      <c r="D64" s="78">
        <v>112.2</v>
      </c>
      <c r="E64" s="88" t="str">
        <f t="shared" si="0"/>
        <v> </v>
      </c>
    </row>
    <row r="65" spans="1:5" s="5" customFormat="1" ht="12.75">
      <c r="A65" s="38" t="s">
        <v>66</v>
      </c>
      <c r="B65" s="37" t="s">
        <v>67</v>
      </c>
      <c r="C65" s="81">
        <v>19947.6</v>
      </c>
      <c r="D65" s="78">
        <v>4537.1</v>
      </c>
      <c r="E65" s="88">
        <f t="shared" si="0"/>
        <v>22.7</v>
      </c>
    </row>
    <row r="66" spans="1:5" s="5" customFormat="1" ht="39" customHeight="1" hidden="1" outlineLevel="1">
      <c r="A66" s="36" t="s">
        <v>402</v>
      </c>
      <c r="B66" s="37" t="s">
        <v>403</v>
      </c>
      <c r="C66" s="78">
        <v>0</v>
      </c>
      <c r="D66" s="78">
        <f>D67</f>
        <v>0</v>
      </c>
      <c r="E66" s="88" t="str">
        <f t="shared" si="0"/>
        <v> </v>
      </c>
    </row>
    <row r="67" spans="1:5" s="5" customFormat="1" ht="52.5" customHeight="1" hidden="1" outlineLevel="1">
      <c r="A67" s="38" t="s">
        <v>404</v>
      </c>
      <c r="B67" s="37" t="s">
        <v>405</v>
      </c>
      <c r="C67" s="78">
        <v>0</v>
      </c>
      <c r="D67" s="78"/>
      <c r="E67" s="88" t="str">
        <f t="shared" si="0"/>
        <v> </v>
      </c>
    </row>
    <row r="68" spans="1:5" s="5" customFormat="1" ht="12.75" collapsed="1">
      <c r="A68" s="39" t="s">
        <v>68</v>
      </c>
      <c r="B68" s="40" t="s">
        <v>69</v>
      </c>
      <c r="C68" s="77">
        <f>C69+C75+C76+C77+C78+C81</f>
        <v>21318675.9</v>
      </c>
      <c r="D68" s="77">
        <f>D69+D75+D76+D77+D78+D81</f>
        <v>14770511.7</v>
      </c>
      <c r="E68" s="87">
        <f t="shared" si="0"/>
        <v>69.3</v>
      </c>
    </row>
    <row r="69" spans="1:5" s="5" customFormat="1" ht="25.5">
      <c r="A69" s="41" t="s">
        <v>70</v>
      </c>
      <c r="B69" s="37" t="s">
        <v>71</v>
      </c>
      <c r="C69" s="78">
        <f>SUM(C70:C74)</f>
        <v>20994341.7</v>
      </c>
      <c r="D69" s="78">
        <f>SUM(D70:D74)</f>
        <v>14562839.5</v>
      </c>
      <c r="E69" s="88">
        <f t="shared" si="0"/>
        <v>69.4</v>
      </c>
    </row>
    <row r="70" spans="1:5" s="5" customFormat="1" ht="25.5">
      <c r="A70" s="58" t="s">
        <v>3</v>
      </c>
      <c r="B70" s="37" t="s">
        <v>390</v>
      </c>
      <c r="C70" s="78">
        <v>8099129.9</v>
      </c>
      <c r="D70" s="78">
        <v>6074347.7</v>
      </c>
      <c r="E70" s="88">
        <f t="shared" si="0"/>
        <v>75</v>
      </c>
    </row>
    <row r="71" spans="1:5" s="5" customFormat="1" ht="25.5">
      <c r="A71" s="58" t="s">
        <v>2</v>
      </c>
      <c r="B71" s="37" t="s">
        <v>391</v>
      </c>
      <c r="C71" s="78">
        <v>5821088.8</v>
      </c>
      <c r="D71" s="78">
        <v>3564333.3</v>
      </c>
      <c r="E71" s="88">
        <f t="shared" si="0"/>
        <v>61.2</v>
      </c>
    </row>
    <row r="72" spans="1:5" s="5" customFormat="1" ht="25.5">
      <c r="A72" s="58" t="s">
        <v>0</v>
      </c>
      <c r="B72" s="37" t="s">
        <v>392</v>
      </c>
      <c r="C72" s="78">
        <v>6045188.3</v>
      </c>
      <c r="D72" s="78">
        <v>4270702.8</v>
      </c>
      <c r="E72" s="88">
        <f t="shared" si="0"/>
        <v>70.6</v>
      </c>
    </row>
    <row r="73" spans="1:5" s="5" customFormat="1" ht="12.75">
      <c r="A73" s="58" t="s">
        <v>1</v>
      </c>
      <c r="B73" s="37" t="s">
        <v>393</v>
      </c>
      <c r="C73" s="78">
        <v>1028934.7</v>
      </c>
      <c r="D73" s="78">
        <v>653455.7</v>
      </c>
      <c r="E73" s="88">
        <f t="shared" si="0"/>
        <v>63.5</v>
      </c>
    </row>
    <row r="74" spans="1:5" s="5" customFormat="1" ht="26.25" customHeight="1" hidden="1" outlineLevel="1">
      <c r="A74" s="42" t="s">
        <v>337</v>
      </c>
      <c r="B74" s="37" t="s">
        <v>343</v>
      </c>
      <c r="C74" s="78"/>
      <c r="D74" s="78"/>
      <c r="E74" s="88" t="str">
        <f t="shared" si="0"/>
        <v> </v>
      </c>
    </row>
    <row r="75" spans="1:5" s="5" customFormat="1" ht="26.25" customHeight="1" hidden="1" outlineLevel="1">
      <c r="A75" s="57" t="s">
        <v>359</v>
      </c>
      <c r="B75" s="37" t="s">
        <v>358</v>
      </c>
      <c r="C75" s="78">
        <v>0</v>
      </c>
      <c r="D75" s="78">
        <v>0</v>
      </c>
      <c r="E75" s="88" t="str">
        <f aca="true" t="shared" si="1" ref="E75:E81">IF(C75=0," ",(D75/C75*100))</f>
        <v> </v>
      </c>
    </row>
    <row r="76" spans="1:5" s="5" customFormat="1" ht="12.75" customHeight="1" hidden="1" outlineLevel="1">
      <c r="A76" s="57" t="s">
        <v>385</v>
      </c>
      <c r="B76" s="37" t="s">
        <v>386</v>
      </c>
      <c r="C76" s="78"/>
      <c r="D76" s="78"/>
      <c r="E76" s="88" t="str">
        <f t="shared" si="1"/>
        <v> </v>
      </c>
    </row>
    <row r="77" spans="1:5" s="5" customFormat="1" ht="12.75" collapsed="1">
      <c r="A77" s="57" t="s">
        <v>72</v>
      </c>
      <c r="B77" s="37" t="s">
        <v>338</v>
      </c>
      <c r="C77" s="78">
        <v>4415.2</v>
      </c>
      <c r="D77" s="78">
        <v>4430.2</v>
      </c>
      <c r="E77" s="88">
        <f t="shared" si="1"/>
        <v>100.3</v>
      </c>
    </row>
    <row r="78" spans="1:5" s="5" customFormat="1" ht="51">
      <c r="A78" s="59" t="s">
        <v>340</v>
      </c>
      <c r="B78" s="37" t="s">
        <v>339</v>
      </c>
      <c r="C78" s="78">
        <f>C79+C80</f>
        <v>375261.1</v>
      </c>
      <c r="D78" s="78">
        <v>376135.3</v>
      </c>
      <c r="E78" s="88">
        <f t="shared" si="1"/>
        <v>100.2</v>
      </c>
    </row>
    <row r="79" spans="1:5" s="5" customFormat="1" ht="51">
      <c r="A79" s="60" t="s">
        <v>341</v>
      </c>
      <c r="B79" s="37" t="s">
        <v>342</v>
      </c>
      <c r="C79" s="78">
        <v>252330.4</v>
      </c>
      <c r="D79" s="78">
        <v>253479.6</v>
      </c>
      <c r="E79" s="88">
        <f t="shared" si="1"/>
        <v>100.5</v>
      </c>
    </row>
    <row r="80" spans="1:5" s="5" customFormat="1" ht="25.5">
      <c r="A80" s="60" t="s">
        <v>348</v>
      </c>
      <c r="B80" s="37" t="s">
        <v>349</v>
      </c>
      <c r="C80" s="78">
        <v>122930.7</v>
      </c>
      <c r="D80" s="78">
        <v>122655.7</v>
      </c>
      <c r="E80" s="88">
        <f t="shared" si="1"/>
        <v>99.8</v>
      </c>
    </row>
    <row r="81" spans="1:5" s="5" customFormat="1" ht="25.5">
      <c r="A81" s="59" t="s">
        <v>351</v>
      </c>
      <c r="B81" s="37" t="s">
        <v>350</v>
      </c>
      <c r="C81" s="78">
        <v>-55342.1</v>
      </c>
      <c r="D81" s="78">
        <v>-172893.3</v>
      </c>
      <c r="E81" s="88">
        <f t="shared" si="1"/>
        <v>312.4</v>
      </c>
    </row>
    <row r="82" spans="1:5" s="5" customFormat="1" ht="12.75">
      <c r="A82" s="61" t="s">
        <v>75</v>
      </c>
      <c r="B82" s="11"/>
      <c r="C82" s="83">
        <f>C68+C5</f>
        <v>126189487</v>
      </c>
      <c r="D82" s="83">
        <f>D5+D68</f>
        <v>97973249.7</v>
      </c>
      <c r="E82" s="87">
        <f>IF(C82=0," ",(D82/C82*100))</f>
        <v>77.6</v>
      </c>
    </row>
    <row r="83" spans="1:5" ht="16.5" customHeight="1">
      <c r="A83" s="22" t="s">
        <v>87</v>
      </c>
      <c r="B83" s="11"/>
      <c r="C83" s="89"/>
      <c r="D83" s="89"/>
      <c r="E83" s="89" t="str">
        <f aca="true" t="shared" si="2" ref="E83:E142">IF(C83=0," ",(D83/C83*100))</f>
        <v> </v>
      </c>
    </row>
    <row r="84" spans="1:5" ht="16.5" customHeight="1">
      <c r="A84" s="49" t="s">
        <v>88</v>
      </c>
      <c r="B84" s="11" t="s">
        <v>89</v>
      </c>
      <c r="C84" s="83">
        <f>SUM(C85:C93)</f>
        <v>4890494.9</v>
      </c>
      <c r="D84" s="83">
        <f>SUM(D85:D93)</f>
        <v>2504504.9</v>
      </c>
      <c r="E84" s="83">
        <f t="shared" si="2"/>
        <v>51.2</v>
      </c>
    </row>
    <row r="85" spans="1:5" ht="27" customHeight="1">
      <c r="A85" s="62" t="s">
        <v>90</v>
      </c>
      <c r="B85" s="23" t="s">
        <v>91</v>
      </c>
      <c r="C85" s="90">
        <v>6294.8</v>
      </c>
      <c r="D85" s="82">
        <v>3257.7</v>
      </c>
      <c r="E85" s="82">
        <f t="shared" si="2"/>
        <v>51.8</v>
      </c>
    </row>
    <row r="86" spans="1:5" ht="39.75" customHeight="1">
      <c r="A86" s="62" t="s">
        <v>92</v>
      </c>
      <c r="B86" s="23" t="s">
        <v>93</v>
      </c>
      <c r="C86" s="90">
        <v>307009.8</v>
      </c>
      <c r="D86" s="82">
        <v>186197.5</v>
      </c>
      <c r="E86" s="82">
        <f t="shared" si="2"/>
        <v>60.6</v>
      </c>
    </row>
    <row r="87" spans="1:5" ht="39.75" customHeight="1">
      <c r="A87" s="62" t="s">
        <v>94</v>
      </c>
      <c r="B87" s="23" t="s">
        <v>95</v>
      </c>
      <c r="C87" s="90">
        <v>342846.1</v>
      </c>
      <c r="D87" s="82">
        <v>243558.1</v>
      </c>
      <c r="E87" s="82">
        <f t="shared" si="2"/>
        <v>71</v>
      </c>
    </row>
    <row r="88" spans="1:5" ht="16.5" customHeight="1">
      <c r="A88" s="62" t="s">
        <v>96</v>
      </c>
      <c r="B88" s="23" t="s">
        <v>97</v>
      </c>
      <c r="C88" s="90">
        <v>504456.1</v>
      </c>
      <c r="D88" s="82">
        <v>352340.8</v>
      </c>
      <c r="E88" s="82">
        <f t="shared" si="2"/>
        <v>69.8</v>
      </c>
    </row>
    <row r="89" spans="1:5" ht="27" customHeight="1">
      <c r="A89" s="62" t="s">
        <v>98</v>
      </c>
      <c r="B89" s="23" t="s">
        <v>99</v>
      </c>
      <c r="C89" s="90">
        <v>312305.6</v>
      </c>
      <c r="D89" s="82">
        <v>190182.6</v>
      </c>
      <c r="E89" s="82">
        <f t="shared" si="2"/>
        <v>60.9</v>
      </c>
    </row>
    <row r="90" spans="1:5" ht="16.5" customHeight="1">
      <c r="A90" s="62" t="s">
        <v>100</v>
      </c>
      <c r="B90" s="23" t="s">
        <v>101</v>
      </c>
      <c r="C90" s="90">
        <v>153185</v>
      </c>
      <c r="D90" s="82">
        <v>101220.6</v>
      </c>
      <c r="E90" s="82">
        <f t="shared" si="2"/>
        <v>66.1</v>
      </c>
    </row>
    <row r="91" spans="1:5" ht="16.5" customHeight="1">
      <c r="A91" s="62" t="s">
        <v>102</v>
      </c>
      <c r="B91" s="23" t="s">
        <v>103</v>
      </c>
      <c r="C91" s="90">
        <v>107954.5</v>
      </c>
      <c r="D91" s="82">
        <v>0</v>
      </c>
      <c r="E91" s="82">
        <f t="shared" si="2"/>
        <v>0</v>
      </c>
    </row>
    <row r="92" spans="1:5" ht="16.5" customHeight="1">
      <c r="A92" s="62" t="s">
        <v>104</v>
      </c>
      <c r="B92" s="23" t="s">
        <v>105</v>
      </c>
      <c r="C92" s="90">
        <v>21480.5</v>
      </c>
      <c r="D92" s="82">
        <v>15026.4</v>
      </c>
      <c r="E92" s="82">
        <f t="shared" si="2"/>
        <v>70</v>
      </c>
    </row>
    <row r="93" spans="1:5" ht="16.5" customHeight="1">
      <c r="A93" s="62" t="s">
        <v>106</v>
      </c>
      <c r="B93" s="23" t="s">
        <v>107</v>
      </c>
      <c r="C93" s="90">
        <f>3134962.3+0.2</f>
        <v>3134962.5</v>
      </c>
      <c r="D93" s="82">
        <v>1412721.2</v>
      </c>
      <c r="E93" s="82">
        <f t="shared" si="2"/>
        <v>45.1</v>
      </c>
    </row>
    <row r="94" spans="1:5" ht="16.5" customHeight="1">
      <c r="A94" s="63" t="s">
        <v>108</v>
      </c>
      <c r="B94" s="11" t="s">
        <v>109</v>
      </c>
      <c r="C94" s="83">
        <f>SUM(C95:C96)</f>
        <v>140412.6</v>
      </c>
      <c r="D94" s="83">
        <f>SUM(D95:D96)</f>
        <v>92518.4</v>
      </c>
      <c r="E94" s="83">
        <f t="shared" si="2"/>
        <v>65.9</v>
      </c>
    </row>
    <row r="95" spans="1:5" ht="16.5" customHeight="1">
      <c r="A95" s="62" t="s">
        <v>110</v>
      </c>
      <c r="B95" s="23" t="s">
        <v>111</v>
      </c>
      <c r="C95" s="90">
        <v>56527.8</v>
      </c>
      <c r="D95" s="82">
        <v>38640</v>
      </c>
      <c r="E95" s="82">
        <f t="shared" si="2"/>
        <v>68.4</v>
      </c>
    </row>
    <row r="96" spans="1:5" ht="16.5" customHeight="1">
      <c r="A96" s="62" t="s">
        <v>112</v>
      </c>
      <c r="B96" s="23" t="s">
        <v>113</v>
      </c>
      <c r="C96" s="90">
        <v>83884.8</v>
      </c>
      <c r="D96" s="82">
        <v>53878.4</v>
      </c>
      <c r="E96" s="82">
        <f t="shared" si="2"/>
        <v>64.2</v>
      </c>
    </row>
    <row r="97" spans="1:5" ht="27" customHeight="1">
      <c r="A97" s="49" t="s">
        <v>114</v>
      </c>
      <c r="B97" s="11" t="s">
        <v>115</v>
      </c>
      <c r="C97" s="83">
        <f>SUM(C98:C101)</f>
        <v>1291160.6</v>
      </c>
      <c r="D97" s="83">
        <f>SUM(D98:D101)</f>
        <v>850030.3</v>
      </c>
      <c r="E97" s="83">
        <f t="shared" si="2"/>
        <v>65.8</v>
      </c>
    </row>
    <row r="98" spans="1:5" ht="27" customHeight="1">
      <c r="A98" s="62" t="s">
        <v>116</v>
      </c>
      <c r="B98" s="23" t="s">
        <v>117</v>
      </c>
      <c r="C98" s="90">
        <v>399618.9</v>
      </c>
      <c r="D98" s="82">
        <v>164617.1</v>
      </c>
      <c r="E98" s="82">
        <f t="shared" si="2"/>
        <v>41.2</v>
      </c>
    </row>
    <row r="99" spans="1:5" ht="16.5" customHeight="1">
      <c r="A99" s="62" t="s">
        <v>118</v>
      </c>
      <c r="B99" s="23" t="s">
        <v>119</v>
      </c>
      <c r="C99" s="90">
        <v>840514.7</v>
      </c>
      <c r="D99" s="82">
        <v>653149.1</v>
      </c>
      <c r="E99" s="82">
        <f t="shared" si="2"/>
        <v>77.7</v>
      </c>
    </row>
    <row r="100" spans="1:5" ht="16.5" customHeight="1">
      <c r="A100" s="64" t="s">
        <v>120</v>
      </c>
      <c r="B100" s="14" t="s">
        <v>121</v>
      </c>
      <c r="C100" s="90">
        <v>3158.9</v>
      </c>
      <c r="D100" s="82">
        <v>1846.9</v>
      </c>
      <c r="E100" s="82">
        <f t="shared" si="2"/>
        <v>58.5</v>
      </c>
    </row>
    <row r="101" spans="1:5" ht="27" customHeight="1">
      <c r="A101" s="64" t="s">
        <v>122</v>
      </c>
      <c r="B101" s="14" t="s">
        <v>123</v>
      </c>
      <c r="C101" s="90">
        <v>47868.1</v>
      </c>
      <c r="D101" s="82">
        <v>30417.2</v>
      </c>
      <c r="E101" s="82">
        <f t="shared" si="2"/>
        <v>63.5</v>
      </c>
    </row>
    <row r="102" spans="1:5" ht="15.75" customHeight="1">
      <c r="A102" s="18" t="s">
        <v>124</v>
      </c>
      <c r="B102" s="13" t="s">
        <v>125</v>
      </c>
      <c r="C102" s="83">
        <f>SUM(C103:C111)</f>
        <v>17395712.5</v>
      </c>
      <c r="D102" s="83">
        <f>SUM(D103:D111)</f>
        <v>11465584.4</v>
      </c>
      <c r="E102" s="83">
        <f t="shared" si="2"/>
        <v>65.9</v>
      </c>
    </row>
    <row r="103" spans="1:5" ht="16.5" customHeight="1">
      <c r="A103" s="64" t="s">
        <v>126</v>
      </c>
      <c r="B103" s="14" t="s">
        <v>127</v>
      </c>
      <c r="C103" s="90">
        <v>827998.9</v>
      </c>
      <c r="D103" s="82">
        <v>586427.7</v>
      </c>
      <c r="E103" s="82">
        <f t="shared" si="2"/>
        <v>70.8</v>
      </c>
    </row>
    <row r="104" spans="1:5" ht="16.5" customHeight="1">
      <c r="A104" s="64" t="s">
        <v>128</v>
      </c>
      <c r="B104" s="14" t="s">
        <v>129</v>
      </c>
      <c r="C104" s="90">
        <v>2973507.9</v>
      </c>
      <c r="D104" s="82">
        <v>2495038.3</v>
      </c>
      <c r="E104" s="82">
        <f t="shared" si="2"/>
        <v>83.9</v>
      </c>
    </row>
    <row r="105" spans="1:5" ht="16.5" customHeight="1">
      <c r="A105" s="64" t="s">
        <v>130</v>
      </c>
      <c r="B105" s="14" t="s">
        <v>131</v>
      </c>
      <c r="C105" s="82">
        <v>416115</v>
      </c>
      <c r="D105" s="82">
        <v>156139.2</v>
      </c>
      <c r="E105" s="82">
        <f t="shared" si="2"/>
        <v>37.5</v>
      </c>
    </row>
    <row r="106" spans="1:5" ht="16.5" customHeight="1">
      <c r="A106" s="64" t="s">
        <v>132</v>
      </c>
      <c r="B106" s="14" t="s">
        <v>133</v>
      </c>
      <c r="C106" s="82">
        <v>1338837.4</v>
      </c>
      <c r="D106" s="82">
        <v>1132037</v>
      </c>
      <c r="E106" s="82">
        <f t="shared" si="2"/>
        <v>84.6</v>
      </c>
    </row>
    <row r="107" spans="1:5" ht="16.5" customHeight="1">
      <c r="A107" s="64" t="s">
        <v>134</v>
      </c>
      <c r="B107" s="14" t="s">
        <v>135</v>
      </c>
      <c r="C107" s="82">
        <v>1129264.7</v>
      </c>
      <c r="D107" s="82">
        <v>788725.4</v>
      </c>
      <c r="E107" s="82">
        <f t="shared" si="2"/>
        <v>69.8</v>
      </c>
    </row>
    <row r="108" spans="1:5" ht="16.5" customHeight="1">
      <c r="A108" s="64" t="s">
        <v>136</v>
      </c>
      <c r="B108" s="14" t="s">
        <v>137</v>
      </c>
      <c r="C108" s="82">
        <v>9888280.5</v>
      </c>
      <c r="D108" s="82">
        <v>5796136</v>
      </c>
      <c r="E108" s="82">
        <f t="shared" si="2"/>
        <v>58.6</v>
      </c>
    </row>
    <row r="109" spans="1:5" ht="16.5" customHeight="1">
      <c r="A109" s="64" t="s">
        <v>138</v>
      </c>
      <c r="B109" s="14" t="s">
        <v>139</v>
      </c>
      <c r="C109" s="82">
        <v>82362.4</v>
      </c>
      <c r="D109" s="82">
        <v>49688.8</v>
      </c>
      <c r="E109" s="82">
        <f t="shared" si="2"/>
        <v>60.3</v>
      </c>
    </row>
    <row r="110" spans="1:5" ht="16.5" customHeight="1">
      <c r="A110" s="64" t="s">
        <v>140</v>
      </c>
      <c r="B110" s="14" t="s">
        <v>141</v>
      </c>
      <c r="C110" s="82">
        <v>26370.6</v>
      </c>
      <c r="D110" s="82">
        <v>2469.5</v>
      </c>
      <c r="E110" s="82">
        <f t="shared" si="2"/>
        <v>9.4</v>
      </c>
    </row>
    <row r="111" spans="1:5" ht="16.5" customHeight="1">
      <c r="A111" s="64" t="s">
        <v>142</v>
      </c>
      <c r="B111" s="14" t="s">
        <v>143</v>
      </c>
      <c r="C111" s="82">
        <v>712975.1</v>
      </c>
      <c r="D111" s="82">
        <v>458922.5</v>
      </c>
      <c r="E111" s="82">
        <f t="shared" si="2"/>
        <v>64.4</v>
      </c>
    </row>
    <row r="112" spans="1:5" ht="16.5" customHeight="1">
      <c r="A112" s="18" t="s">
        <v>144</v>
      </c>
      <c r="B112" s="13" t="s">
        <v>145</v>
      </c>
      <c r="C112" s="83">
        <f>SUM(C113:C116)</f>
        <v>10635102.4</v>
      </c>
      <c r="D112" s="83">
        <f>SUM(D113:D116)</f>
        <v>5788216</v>
      </c>
      <c r="E112" s="83">
        <f t="shared" si="2"/>
        <v>54.4</v>
      </c>
    </row>
    <row r="113" spans="1:5" ht="16.5" customHeight="1">
      <c r="A113" s="64" t="s">
        <v>146</v>
      </c>
      <c r="B113" s="14" t="s">
        <v>147</v>
      </c>
      <c r="C113" s="90">
        <f>4136375.5-0.1</f>
        <v>4136375.4</v>
      </c>
      <c r="D113" s="82">
        <v>2676418.9</v>
      </c>
      <c r="E113" s="82">
        <f t="shared" si="2"/>
        <v>64.7</v>
      </c>
    </row>
    <row r="114" spans="1:5" ht="16.5" customHeight="1">
      <c r="A114" s="64" t="s">
        <v>148</v>
      </c>
      <c r="B114" s="14" t="s">
        <v>149</v>
      </c>
      <c r="C114" s="82">
        <v>5491453.3</v>
      </c>
      <c r="D114" s="82">
        <v>2850344.8</v>
      </c>
      <c r="E114" s="82">
        <f t="shared" si="2"/>
        <v>51.9</v>
      </c>
    </row>
    <row r="115" spans="1:5" ht="16.5" customHeight="1">
      <c r="A115" s="64" t="s">
        <v>278</v>
      </c>
      <c r="B115" s="14" t="s">
        <v>279</v>
      </c>
      <c r="C115" s="82">
        <v>820745.1</v>
      </c>
      <c r="D115" s="82">
        <v>135082.4</v>
      </c>
      <c r="E115" s="82">
        <f t="shared" si="2"/>
        <v>16.5</v>
      </c>
    </row>
    <row r="116" spans="1:5" ht="16.5" customHeight="1">
      <c r="A116" s="64" t="s">
        <v>150</v>
      </c>
      <c r="B116" s="14" t="s">
        <v>151</v>
      </c>
      <c r="C116" s="82">
        <v>186528.6</v>
      </c>
      <c r="D116" s="82">
        <v>126369.9</v>
      </c>
      <c r="E116" s="82">
        <f t="shared" si="2"/>
        <v>67.7</v>
      </c>
    </row>
    <row r="117" spans="1:5" ht="15.75" customHeight="1">
      <c r="A117" s="18" t="s">
        <v>152</v>
      </c>
      <c r="B117" s="13" t="s">
        <v>153</v>
      </c>
      <c r="C117" s="83">
        <f>SUM(C118:C119)</f>
        <v>705472.4</v>
      </c>
      <c r="D117" s="83">
        <f>SUM(D118:D119)</f>
        <v>58248.7</v>
      </c>
      <c r="E117" s="83">
        <f t="shared" si="2"/>
        <v>8.3</v>
      </c>
    </row>
    <row r="118" spans="1:5" ht="15.75" customHeight="1">
      <c r="A118" s="31" t="s">
        <v>406</v>
      </c>
      <c r="B118" s="14" t="s">
        <v>407</v>
      </c>
      <c r="C118" s="81">
        <v>377731.4</v>
      </c>
      <c r="D118" s="81">
        <v>0</v>
      </c>
      <c r="E118" s="82">
        <f t="shared" si="2"/>
        <v>0</v>
      </c>
    </row>
    <row r="119" spans="1:5" ht="16.5" customHeight="1">
      <c r="A119" s="64" t="s">
        <v>156</v>
      </c>
      <c r="B119" s="14" t="s">
        <v>157</v>
      </c>
      <c r="C119" s="82">
        <v>327741</v>
      </c>
      <c r="D119" s="82">
        <v>58248.7</v>
      </c>
      <c r="E119" s="82">
        <f t="shared" si="2"/>
        <v>17.8</v>
      </c>
    </row>
    <row r="120" spans="1:5" ht="16.5" customHeight="1">
      <c r="A120" s="18" t="s">
        <v>158</v>
      </c>
      <c r="B120" s="13" t="s">
        <v>159</v>
      </c>
      <c r="C120" s="83">
        <f>SUM(C121:C127)</f>
        <v>37765506.8</v>
      </c>
      <c r="D120" s="83">
        <f>SUM(D121:D127)</f>
        <v>25805691.3</v>
      </c>
      <c r="E120" s="83">
        <f t="shared" si="2"/>
        <v>68.3</v>
      </c>
    </row>
    <row r="121" spans="1:5" ht="16.5" customHeight="1">
      <c r="A121" s="64" t="s">
        <v>160</v>
      </c>
      <c r="B121" s="14" t="s">
        <v>161</v>
      </c>
      <c r="C121" s="82">
        <v>9901520.3</v>
      </c>
      <c r="D121" s="82">
        <v>6953703.4</v>
      </c>
      <c r="E121" s="82">
        <f t="shared" si="2"/>
        <v>70.2</v>
      </c>
    </row>
    <row r="122" spans="1:5" ht="16.5" customHeight="1">
      <c r="A122" s="64" t="s">
        <v>162</v>
      </c>
      <c r="B122" s="14" t="s">
        <v>163</v>
      </c>
      <c r="C122" s="82">
        <v>22565640.2</v>
      </c>
      <c r="D122" s="82">
        <v>14852861.5</v>
      </c>
      <c r="E122" s="82">
        <f t="shared" si="2"/>
        <v>65.8</v>
      </c>
    </row>
    <row r="123" spans="1:5" ht="16.5" customHeight="1">
      <c r="A123" s="64" t="s">
        <v>394</v>
      </c>
      <c r="B123" s="14" t="s">
        <v>395</v>
      </c>
      <c r="C123" s="82">
        <v>212679.8</v>
      </c>
      <c r="D123" s="82">
        <v>123560.7</v>
      </c>
      <c r="E123" s="82">
        <f t="shared" si="2"/>
        <v>58.1</v>
      </c>
    </row>
    <row r="124" spans="1:5" ht="16.5" customHeight="1">
      <c r="A124" s="64" t="s">
        <v>164</v>
      </c>
      <c r="B124" s="14" t="s">
        <v>165</v>
      </c>
      <c r="C124" s="82">
        <v>3782031.8</v>
      </c>
      <c r="D124" s="82">
        <v>2881854.1</v>
      </c>
      <c r="E124" s="82">
        <f t="shared" si="2"/>
        <v>76.2</v>
      </c>
    </row>
    <row r="125" spans="1:5" ht="16.5" customHeight="1">
      <c r="A125" s="64" t="s">
        <v>166</v>
      </c>
      <c r="B125" s="14" t="s">
        <v>167</v>
      </c>
      <c r="C125" s="82">
        <v>155740.5</v>
      </c>
      <c r="D125" s="82">
        <v>116289.6</v>
      </c>
      <c r="E125" s="82">
        <f t="shared" si="2"/>
        <v>74.7</v>
      </c>
    </row>
    <row r="126" spans="1:5" ht="16.5" customHeight="1">
      <c r="A126" s="64" t="s">
        <v>168</v>
      </c>
      <c r="B126" s="14" t="s">
        <v>169</v>
      </c>
      <c r="C126" s="82">
        <v>758538.6</v>
      </c>
      <c r="D126" s="82">
        <v>649659.5</v>
      </c>
      <c r="E126" s="82">
        <f t="shared" si="2"/>
        <v>85.6</v>
      </c>
    </row>
    <row r="127" spans="1:5" ht="16.5" customHeight="1">
      <c r="A127" s="64" t="s">
        <v>170</v>
      </c>
      <c r="B127" s="14" t="s">
        <v>171</v>
      </c>
      <c r="C127" s="82">
        <v>389355.6</v>
      </c>
      <c r="D127" s="82">
        <v>227762.5</v>
      </c>
      <c r="E127" s="82">
        <f t="shared" si="2"/>
        <v>58.5</v>
      </c>
    </row>
    <row r="128" spans="1:5" ht="15.75" customHeight="1">
      <c r="A128" s="18" t="s">
        <v>326</v>
      </c>
      <c r="B128" s="13" t="s">
        <v>173</v>
      </c>
      <c r="C128" s="83">
        <f>SUM(C129:C131)</f>
        <v>2075278.2</v>
      </c>
      <c r="D128" s="83">
        <f>SUM(D129:D131)</f>
        <v>1334034</v>
      </c>
      <c r="E128" s="83">
        <f t="shared" si="2"/>
        <v>64.3</v>
      </c>
    </row>
    <row r="129" spans="1:5" ht="16.5" customHeight="1">
      <c r="A129" s="64" t="s">
        <v>174</v>
      </c>
      <c r="B129" s="14" t="s">
        <v>175</v>
      </c>
      <c r="C129" s="90">
        <v>1893262</v>
      </c>
      <c r="D129" s="82">
        <v>1223174.9</v>
      </c>
      <c r="E129" s="82">
        <f t="shared" si="2"/>
        <v>64.6</v>
      </c>
    </row>
    <row r="130" spans="1:5" ht="16.5" customHeight="1">
      <c r="A130" s="64" t="s">
        <v>396</v>
      </c>
      <c r="B130" s="14" t="s">
        <v>397</v>
      </c>
      <c r="C130" s="82">
        <v>0</v>
      </c>
      <c r="D130" s="82">
        <v>0</v>
      </c>
      <c r="E130" s="82" t="str">
        <f t="shared" si="2"/>
        <v> </v>
      </c>
    </row>
    <row r="131" spans="1:5" ht="16.5" customHeight="1">
      <c r="A131" s="64" t="s">
        <v>176</v>
      </c>
      <c r="B131" s="14" t="s">
        <v>177</v>
      </c>
      <c r="C131" s="90">
        <v>182016.2</v>
      </c>
      <c r="D131" s="82">
        <v>110859.1</v>
      </c>
      <c r="E131" s="82">
        <f t="shared" si="2"/>
        <v>60.9</v>
      </c>
    </row>
    <row r="132" spans="1:5" ht="16.5" customHeight="1">
      <c r="A132" s="18" t="s">
        <v>178</v>
      </c>
      <c r="B132" s="13" t="s">
        <v>179</v>
      </c>
      <c r="C132" s="83">
        <f>SUM(C133:C139)</f>
        <v>10625307.3</v>
      </c>
      <c r="D132" s="83">
        <f>SUM(D133:D139)</f>
        <v>6296413.2</v>
      </c>
      <c r="E132" s="83">
        <f t="shared" si="2"/>
        <v>59.3</v>
      </c>
    </row>
    <row r="133" spans="1:5" ht="16.5" customHeight="1">
      <c r="A133" s="64" t="s">
        <v>180</v>
      </c>
      <c r="B133" s="14" t="s">
        <v>181</v>
      </c>
      <c r="C133" s="81">
        <v>5227295.9</v>
      </c>
      <c r="D133" s="82">
        <v>3112511.1</v>
      </c>
      <c r="E133" s="81">
        <f t="shared" si="2"/>
        <v>59.5</v>
      </c>
    </row>
    <row r="134" spans="1:5" ht="16.5" customHeight="1">
      <c r="A134" s="64" t="s">
        <v>182</v>
      </c>
      <c r="B134" s="14" t="s">
        <v>183</v>
      </c>
      <c r="C134" s="82">
        <v>2340398.4</v>
      </c>
      <c r="D134" s="82">
        <v>1389876.1</v>
      </c>
      <c r="E134" s="82">
        <f t="shared" si="2"/>
        <v>59.4</v>
      </c>
    </row>
    <row r="135" spans="1:5" ht="16.5" customHeight="1">
      <c r="A135" s="64" t="s">
        <v>184</v>
      </c>
      <c r="B135" s="14" t="s">
        <v>185</v>
      </c>
      <c r="C135" s="82">
        <v>54968.1</v>
      </c>
      <c r="D135" s="82">
        <v>34872.1</v>
      </c>
      <c r="E135" s="82">
        <f t="shared" si="2"/>
        <v>63.4</v>
      </c>
    </row>
    <row r="136" spans="1:5" ht="16.5" customHeight="1">
      <c r="A136" s="64" t="s">
        <v>186</v>
      </c>
      <c r="B136" s="14" t="s">
        <v>187</v>
      </c>
      <c r="C136" s="82">
        <v>349946.7</v>
      </c>
      <c r="D136" s="82">
        <v>283377.7</v>
      </c>
      <c r="E136" s="82">
        <f t="shared" si="2"/>
        <v>81</v>
      </c>
    </row>
    <row r="137" spans="1:5" ht="16.5" customHeight="1">
      <c r="A137" s="64" t="s">
        <v>188</v>
      </c>
      <c r="B137" s="14" t="s">
        <v>189</v>
      </c>
      <c r="C137" s="82">
        <v>5459</v>
      </c>
      <c r="D137" s="82">
        <v>4085.4</v>
      </c>
      <c r="E137" s="82">
        <f t="shared" si="2"/>
        <v>74.8</v>
      </c>
    </row>
    <row r="138" spans="1:5" ht="25.5">
      <c r="A138" s="64" t="s">
        <v>190</v>
      </c>
      <c r="B138" s="14" t="s">
        <v>191</v>
      </c>
      <c r="C138" s="82">
        <v>350495</v>
      </c>
      <c r="D138" s="82">
        <v>250448.9</v>
      </c>
      <c r="E138" s="82">
        <f t="shared" si="2"/>
        <v>71.5</v>
      </c>
    </row>
    <row r="139" spans="1:5" ht="16.5" customHeight="1">
      <c r="A139" s="64" t="s">
        <v>192</v>
      </c>
      <c r="B139" s="14" t="s">
        <v>193</v>
      </c>
      <c r="C139" s="82">
        <v>2296744.2</v>
      </c>
      <c r="D139" s="82">
        <v>1221241.9</v>
      </c>
      <c r="E139" s="82">
        <f t="shared" si="2"/>
        <v>53.2</v>
      </c>
    </row>
    <row r="140" spans="1:5" ht="15.75" customHeight="1">
      <c r="A140" s="18" t="s">
        <v>194</v>
      </c>
      <c r="B140" s="13" t="s">
        <v>195</v>
      </c>
      <c r="C140" s="83">
        <f>SUM(C141:C145)</f>
        <v>39910772.5</v>
      </c>
      <c r="D140" s="83">
        <f>SUM(D141:D145)</f>
        <v>29157280.1</v>
      </c>
      <c r="E140" s="83">
        <f t="shared" si="2"/>
        <v>73.1</v>
      </c>
    </row>
    <row r="141" spans="1:5" ht="16.5" customHeight="1">
      <c r="A141" s="64" t="s">
        <v>196</v>
      </c>
      <c r="B141" s="14" t="s">
        <v>197</v>
      </c>
      <c r="C141" s="82">
        <v>202248.4</v>
      </c>
      <c r="D141" s="82">
        <v>142997.7</v>
      </c>
      <c r="E141" s="82">
        <f t="shared" si="2"/>
        <v>70.7</v>
      </c>
    </row>
    <row r="142" spans="1:5" ht="16.5" customHeight="1">
      <c r="A142" s="64" t="s">
        <v>198</v>
      </c>
      <c r="B142" s="14" t="s">
        <v>199</v>
      </c>
      <c r="C142" s="82">
        <v>5360951.7</v>
      </c>
      <c r="D142" s="82">
        <v>3605954.6</v>
      </c>
      <c r="E142" s="82">
        <f t="shared" si="2"/>
        <v>67.3</v>
      </c>
    </row>
    <row r="143" spans="1:5" ht="16.5" customHeight="1">
      <c r="A143" s="64" t="s">
        <v>200</v>
      </c>
      <c r="B143" s="14" t="s">
        <v>201</v>
      </c>
      <c r="C143" s="82">
        <v>25142450.2</v>
      </c>
      <c r="D143" s="82">
        <v>19052610.8</v>
      </c>
      <c r="E143" s="82">
        <f aca="true" t="shared" si="3" ref="E143:E196">IF(C143=0," ",(D143/C143*100))</f>
        <v>75.8</v>
      </c>
    </row>
    <row r="144" spans="1:5" ht="16.5" customHeight="1">
      <c r="A144" s="64" t="s">
        <v>202</v>
      </c>
      <c r="B144" s="14" t="s">
        <v>203</v>
      </c>
      <c r="C144" s="82">
        <v>7772020.5</v>
      </c>
      <c r="D144" s="82">
        <v>5321918.3</v>
      </c>
      <c r="E144" s="82">
        <f t="shared" si="3"/>
        <v>68.5</v>
      </c>
    </row>
    <row r="145" spans="1:5" ht="16.5" customHeight="1">
      <c r="A145" s="64" t="s">
        <v>204</v>
      </c>
      <c r="B145" s="14" t="s">
        <v>205</v>
      </c>
      <c r="C145" s="82">
        <v>1433101.7</v>
      </c>
      <c r="D145" s="82">
        <v>1033798.7</v>
      </c>
      <c r="E145" s="82">
        <f t="shared" si="3"/>
        <v>72.1</v>
      </c>
    </row>
    <row r="146" spans="1:5" ht="16.5" customHeight="1">
      <c r="A146" s="18" t="s">
        <v>206</v>
      </c>
      <c r="B146" s="13" t="s">
        <v>207</v>
      </c>
      <c r="C146" s="83">
        <f>SUM(C147:C150)</f>
        <v>1432396.1</v>
      </c>
      <c r="D146" s="83">
        <f>SUM(D147:D150)</f>
        <v>795042.4</v>
      </c>
      <c r="E146" s="83">
        <f t="shared" si="3"/>
        <v>55.5</v>
      </c>
    </row>
    <row r="147" spans="1:5" ht="16.5" customHeight="1">
      <c r="A147" s="64" t="s">
        <v>208</v>
      </c>
      <c r="B147" s="14" t="s">
        <v>209</v>
      </c>
      <c r="C147" s="82">
        <v>702675.6</v>
      </c>
      <c r="D147" s="82">
        <v>410611.9</v>
      </c>
      <c r="E147" s="82">
        <f t="shared" si="3"/>
        <v>58.4</v>
      </c>
    </row>
    <row r="148" spans="1:5" ht="16.5" customHeight="1">
      <c r="A148" s="64" t="s">
        <v>262</v>
      </c>
      <c r="B148" s="14" t="s">
        <v>261</v>
      </c>
      <c r="C148" s="82">
        <v>528404.6</v>
      </c>
      <c r="D148" s="82">
        <v>232963.5</v>
      </c>
      <c r="E148" s="82">
        <f t="shared" si="3"/>
        <v>44.1</v>
      </c>
    </row>
    <row r="149" spans="1:5" ht="16.5" customHeight="1">
      <c r="A149" s="64" t="s">
        <v>281</v>
      </c>
      <c r="B149" s="14" t="s">
        <v>280</v>
      </c>
      <c r="C149" s="82">
        <v>118404.7</v>
      </c>
      <c r="D149" s="82">
        <v>85771.7</v>
      </c>
      <c r="E149" s="82">
        <f t="shared" si="3"/>
        <v>72.4</v>
      </c>
    </row>
    <row r="150" spans="1:5" ht="16.5" customHeight="1">
      <c r="A150" s="64" t="s">
        <v>210</v>
      </c>
      <c r="B150" s="14" t="s">
        <v>211</v>
      </c>
      <c r="C150" s="82">
        <v>82911.2</v>
      </c>
      <c r="D150" s="82">
        <v>65695.3</v>
      </c>
      <c r="E150" s="82">
        <f t="shared" si="3"/>
        <v>79.2</v>
      </c>
    </row>
    <row r="151" spans="1:5" ht="15.75" customHeight="1">
      <c r="A151" s="18" t="s">
        <v>212</v>
      </c>
      <c r="B151" s="13" t="s">
        <v>213</v>
      </c>
      <c r="C151" s="83">
        <f>SUM(C152:C153)</f>
        <v>110449.2</v>
      </c>
      <c r="D151" s="83">
        <f>SUM(D152:D153)</f>
        <v>70031.2</v>
      </c>
      <c r="E151" s="83">
        <f t="shared" si="3"/>
        <v>63.4</v>
      </c>
    </row>
    <row r="152" spans="1:5" ht="16.5" customHeight="1">
      <c r="A152" s="64" t="s">
        <v>214</v>
      </c>
      <c r="B152" s="14" t="s">
        <v>215</v>
      </c>
      <c r="C152" s="82">
        <v>37010.2</v>
      </c>
      <c r="D152" s="82">
        <v>25994.3</v>
      </c>
      <c r="E152" s="82">
        <f t="shared" si="3"/>
        <v>70.2</v>
      </c>
    </row>
    <row r="153" spans="1:5" ht="16.5" customHeight="1">
      <c r="A153" s="64" t="s">
        <v>259</v>
      </c>
      <c r="B153" s="14" t="s">
        <v>260</v>
      </c>
      <c r="C153" s="82">
        <v>73439</v>
      </c>
      <c r="D153" s="82">
        <v>44036.9</v>
      </c>
      <c r="E153" s="82">
        <f t="shared" si="3"/>
        <v>60</v>
      </c>
    </row>
    <row r="154" spans="1:5" ht="27" customHeight="1">
      <c r="A154" s="18" t="s">
        <v>216</v>
      </c>
      <c r="B154" s="13" t="s">
        <v>217</v>
      </c>
      <c r="C154" s="83">
        <f>SUM(C155)</f>
        <v>811593.9</v>
      </c>
      <c r="D154" s="83">
        <f>SUM(D155)</f>
        <v>395045.8</v>
      </c>
      <c r="E154" s="83">
        <f t="shared" si="3"/>
        <v>48.7</v>
      </c>
    </row>
    <row r="155" spans="1:5" ht="16.5" customHeight="1">
      <c r="A155" s="64" t="s">
        <v>218</v>
      </c>
      <c r="B155" s="14" t="s">
        <v>219</v>
      </c>
      <c r="C155" s="90">
        <v>811593.9</v>
      </c>
      <c r="D155" s="82">
        <v>395045.8</v>
      </c>
      <c r="E155" s="82">
        <f t="shared" si="3"/>
        <v>48.7</v>
      </c>
    </row>
    <row r="156" spans="1:5" ht="39" customHeight="1">
      <c r="A156" s="18" t="s">
        <v>357</v>
      </c>
      <c r="B156" s="13" t="s">
        <v>220</v>
      </c>
      <c r="C156" s="83">
        <f>SUM(C157:C159)</f>
        <v>6778533.9</v>
      </c>
      <c r="D156" s="83">
        <f>SUM(D157:D159)</f>
        <v>5052748.3</v>
      </c>
      <c r="E156" s="83">
        <f t="shared" si="3"/>
        <v>74.5</v>
      </c>
    </row>
    <row r="157" spans="1:5" ht="27" customHeight="1">
      <c r="A157" s="64" t="s">
        <v>221</v>
      </c>
      <c r="B157" s="14" t="s">
        <v>222</v>
      </c>
      <c r="C157" s="82">
        <v>1189033.9</v>
      </c>
      <c r="D157" s="82">
        <v>1077976.9</v>
      </c>
      <c r="E157" s="82">
        <f t="shared" si="3"/>
        <v>90.7</v>
      </c>
    </row>
    <row r="158" spans="1:5" ht="16.5" customHeight="1">
      <c r="A158" s="64" t="s">
        <v>223</v>
      </c>
      <c r="B158" s="14" t="s">
        <v>224</v>
      </c>
      <c r="C158" s="82">
        <v>1050000</v>
      </c>
      <c r="D158" s="82">
        <v>686140.3</v>
      </c>
      <c r="E158" s="82">
        <f t="shared" si="3"/>
        <v>65.3</v>
      </c>
    </row>
    <row r="159" spans="1:5" ht="16.5" customHeight="1">
      <c r="A159" s="64" t="s">
        <v>225</v>
      </c>
      <c r="B159" s="14" t="s">
        <v>226</v>
      </c>
      <c r="C159" s="82">
        <v>4539500</v>
      </c>
      <c r="D159" s="82">
        <v>3288631.1</v>
      </c>
      <c r="E159" s="82">
        <f t="shared" si="3"/>
        <v>72.4</v>
      </c>
    </row>
    <row r="160" spans="1:5" ht="16.5" customHeight="1">
      <c r="A160" s="18" t="s">
        <v>227</v>
      </c>
      <c r="B160" s="13" t="s">
        <v>228</v>
      </c>
      <c r="C160" s="83">
        <f>C84+C94+C97+C102+C112+C117+C120+C128+C132+C140+C146+C151+C154+C156</f>
        <v>134568193.3</v>
      </c>
      <c r="D160" s="83">
        <f>D84+D94+D97+D102+D112+D117+D120+D128+D132+D140+D146+D151+D154+D156</f>
        <v>89665389</v>
      </c>
      <c r="E160" s="83">
        <f t="shared" si="3"/>
        <v>66.6</v>
      </c>
    </row>
    <row r="161" spans="1:5" ht="16.5" customHeight="1">
      <c r="A161" s="18" t="s">
        <v>229</v>
      </c>
      <c r="B161" s="13" t="s">
        <v>230</v>
      </c>
      <c r="C161" s="83">
        <f>C82-C160</f>
        <v>-8378706.3</v>
      </c>
      <c r="D161" s="83">
        <f>D82-D160</f>
        <v>8307860.7</v>
      </c>
      <c r="E161" s="83" t="s">
        <v>356</v>
      </c>
    </row>
    <row r="162" spans="1:5" s="6" customFormat="1" ht="16.5" customHeight="1">
      <c r="A162" s="24" t="s">
        <v>231</v>
      </c>
      <c r="B162" s="25" t="s">
        <v>232</v>
      </c>
      <c r="C162" s="83">
        <f>C163+C168+C173+C179+C188</f>
        <v>8378706.3</v>
      </c>
      <c r="D162" s="83">
        <f>D163+D168+D173+D179+D188</f>
        <v>-8307860.7</v>
      </c>
      <c r="E162" s="83" t="s">
        <v>356</v>
      </c>
    </row>
    <row r="163" spans="1:5" s="6" customFormat="1" ht="27" customHeight="1">
      <c r="A163" s="24" t="s">
        <v>284</v>
      </c>
      <c r="B163" s="25" t="s">
        <v>294</v>
      </c>
      <c r="C163" s="83">
        <f>C164+C166</f>
        <v>7000000</v>
      </c>
      <c r="D163" s="83">
        <f>D164</f>
        <v>0</v>
      </c>
      <c r="E163" s="83">
        <f aca="true" t="shared" si="4" ref="E163:E168">IF(C163=0," ",(D163/C163*100))</f>
        <v>0</v>
      </c>
    </row>
    <row r="164" spans="1:5" s="6" customFormat="1" ht="27" customHeight="1">
      <c r="A164" s="26" t="s">
        <v>285</v>
      </c>
      <c r="B164" s="27" t="s">
        <v>295</v>
      </c>
      <c r="C164" s="86">
        <v>7000000</v>
      </c>
      <c r="D164" s="81">
        <f>D165</f>
        <v>0</v>
      </c>
      <c r="E164" s="81">
        <f t="shared" si="4"/>
        <v>0</v>
      </c>
    </row>
    <row r="165" spans="1:5" s="6" customFormat="1" ht="27" customHeight="1">
      <c r="A165" s="26" t="s">
        <v>286</v>
      </c>
      <c r="B165" s="27" t="s">
        <v>287</v>
      </c>
      <c r="C165" s="81">
        <v>7000000</v>
      </c>
      <c r="D165" s="81">
        <v>0</v>
      </c>
      <c r="E165" s="81">
        <f t="shared" si="4"/>
        <v>0</v>
      </c>
    </row>
    <row r="166" spans="1:5" s="6" customFormat="1" ht="27" customHeight="1" hidden="1" outlineLevel="1">
      <c r="A166" s="26" t="s">
        <v>398</v>
      </c>
      <c r="B166" s="27" t="s">
        <v>399</v>
      </c>
      <c r="C166" s="81">
        <f>C167</f>
        <v>0</v>
      </c>
      <c r="D166" s="81">
        <v>0</v>
      </c>
      <c r="E166" s="81" t="str">
        <f t="shared" si="4"/>
        <v> </v>
      </c>
    </row>
    <row r="167" spans="1:5" s="6" customFormat="1" ht="39.75" customHeight="1" hidden="1" outlineLevel="1">
      <c r="A167" s="26" t="s">
        <v>400</v>
      </c>
      <c r="B167" s="27" t="s">
        <v>401</v>
      </c>
      <c r="C167" s="81"/>
      <c r="D167" s="81">
        <v>0</v>
      </c>
      <c r="E167" s="81" t="str">
        <f t="shared" si="4"/>
        <v> </v>
      </c>
    </row>
    <row r="168" spans="1:5" s="6" customFormat="1" ht="16.5" customHeight="1" collapsed="1">
      <c r="A168" s="24" t="s">
        <v>233</v>
      </c>
      <c r="B168" s="25" t="s">
        <v>296</v>
      </c>
      <c r="C168" s="83">
        <f>C169+C171</f>
        <v>1367948.1</v>
      </c>
      <c r="D168" s="83">
        <f>D169+D171</f>
        <v>-5500000</v>
      </c>
      <c r="E168" s="83">
        <f t="shared" si="4"/>
        <v>-402.1</v>
      </c>
    </row>
    <row r="169" spans="1:5" s="6" customFormat="1" ht="27" customHeight="1">
      <c r="A169" s="26" t="s">
        <v>234</v>
      </c>
      <c r="B169" s="27" t="s">
        <v>297</v>
      </c>
      <c r="C169" s="86">
        <v>36867948.1</v>
      </c>
      <c r="D169" s="81">
        <f>D170</f>
        <v>0</v>
      </c>
      <c r="E169" s="84">
        <f t="shared" si="3"/>
        <v>0</v>
      </c>
    </row>
    <row r="170" spans="1:5" s="6" customFormat="1" ht="27" customHeight="1">
      <c r="A170" s="26" t="s">
        <v>298</v>
      </c>
      <c r="B170" s="27" t="s">
        <v>235</v>
      </c>
      <c r="C170" s="86">
        <v>36867948.1</v>
      </c>
      <c r="D170" s="81">
        <v>0</v>
      </c>
      <c r="E170" s="84">
        <f t="shared" si="3"/>
        <v>0</v>
      </c>
    </row>
    <row r="171" spans="1:5" s="6" customFormat="1" ht="27" customHeight="1">
      <c r="A171" s="26" t="s">
        <v>288</v>
      </c>
      <c r="B171" s="27" t="s">
        <v>299</v>
      </c>
      <c r="C171" s="86">
        <v>-35500000</v>
      </c>
      <c r="D171" s="81">
        <f>D172</f>
        <v>-5500000</v>
      </c>
      <c r="E171" s="84">
        <f t="shared" si="3"/>
        <v>15.5</v>
      </c>
    </row>
    <row r="172" spans="1:5" s="6" customFormat="1" ht="27" customHeight="1">
      <c r="A172" s="26" t="s">
        <v>289</v>
      </c>
      <c r="B172" s="27" t="s">
        <v>290</v>
      </c>
      <c r="C172" s="86">
        <v>-35500000</v>
      </c>
      <c r="D172" s="81">
        <v>-5500000</v>
      </c>
      <c r="E172" s="84">
        <f t="shared" si="3"/>
        <v>15.5</v>
      </c>
    </row>
    <row r="173" spans="1:5" s="6" customFormat="1" ht="27" customHeight="1">
      <c r="A173" s="28" t="s">
        <v>324</v>
      </c>
      <c r="B173" s="25" t="s">
        <v>300</v>
      </c>
      <c r="C173" s="83">
        <f>C174</f>
        <v>-699880</v>
      </c>
      <c r="D173" s="83">
        <f>D174</f>
        <v>493120</v>
      </c>
      <c r="E173" s="83">
        <f>IF(C173=0," ",(D173/C173*100))</f>
        <v>-70.5</v>
      </c>
    </row>
    <row r="174" spans="1:5" s="6" customFormat="1" ht="27" customHeight="1">
      <c r="A174" s="29" t="s">
        <v>325</v>
      </c>
      <c r="B174" s="27" t="s">
        <v>301</v>
      </c>
      <c r="C174" s="86">
        <v>-699880</v>
      </c>
      <c r="D174" s="81">
        <v>493120</v>
      </c>
      <c r="E174" s="81">
        <f>IF(C174=0," ",(D174/C174*100))</f>
        <v>-70.5</v>
      </c>
    </row>
    <row r="175" spans="1:5" s="6" customFormat="1" ht="27" customHeight="1">
      <c r="A175" s="29" t="s">
        <v>291</v>
      </c>
      <c r="B175" s="27" t="s">
        <v>302</v>
      </c>
      <c r="C175" s="86">
        <v>30493120</v>
      </c>
      <c r="D175" s="81">
        <v>6493120</v>
      </c>
      <c r="E175" s="84">
        <f t="shared" si="3"/>
        <v>21.3</v>
      </c>
    </row>
    <row r="176" spans="1:5" s="6" customFormat="1" ht="36.75" customHeight="1">
      <c r="A176" s="16" t="s">
        <v>292</v>
      </c>
      <c r="B176" s="27" t="s">
        <v>293</v>
      </c>
      <c r="C176" s="86">
        <v>30493120</v>
      </c>
      <c r="D176" s="81">
        <v>6493120</v>
      </c>
      <c r="E176" s="84">
        <f t="shared" si="3"/>
        <v>21.3</v>
      </c>
    </row>
    <row r="177" spans="1:5" s="6" customFormat="1" ht="36.75" customHeight="1">
      <c r="A177" s="26" t="s">
        <v>236</v>
      </c>
      <c r="B177" s="27" t="s">
        <v>303</v>
      </c>
      <c r="C177" s="91">
        <v>-31193000</v>
      </c>
      <c r="D177" s="84">
        <f>D178</f>
        <v>-6000000</v>
      </c>
      <c r="E177" s="84">
        <f t="shared" si="3"/>
        <v>19.2</v>
      </c>
    </row>
    <row r="178" spans="1:5" s="6" customFormat="1" ht="37.5" customHeight="1">
      <c r="A178" s="26" t="s">
        <v>237</v>
      </c>
      <c r="B178" s="27" t="s">
        <v>304</v>
      </c>
      <c r="C178" s="91">
        <v>-31193000</v>
      </c>
      <c r="D178" s="84">
        <v>-6000000</v>
      </c>
      <c r="E178" s="84">
        <f>IF(C178=0," ",(D178/C178*100))</f>
        <v>19.2</v>
      </c>
    </row>
    <row r="179" spans="1:5" s="6" customFormat="1" ht="16.5" customHeight="1">
      <c r="A179" s="24" t="s">
        <v>238</v>
      </c>
      <c r="B179" s="25" t="s">
        <v>239</v>
      </c>
      <c r="C179" s="85">
        <f>C180+C184</f>
        <v>891024.3</v>
      </c>
      <c r="D179" s="85">
        <f>D180+D184</f>
        <v>-3197013.6</v>
      </c>
      <c r="E179" s="85" t="s">
        <v>356</v>
      </c>
    </row>
    <row r="180" spans="1:5" s="6" customFormat="1" ht="16.5" customHeight="1">
      <c r="A180" s="26" t="s">
        <v>240</v>
      </c>
      <c r="B180" s="27" t="s">
        <v>241</v>
      </c>
      <c r="C180" s="86">
        <v>-201587687.5</v>
      </c>
      <c r="D180" s="84">
        <v>-116445990.8</v>
      </c>
      <c r="E180" s="81">
        <f t="shared" si="3"/>
        <v>57.8</v>
      </c>
    </row>
    <row r="181" spans="1:5" s="6" customFormat="1" ht="16.5" customHeight="1">
      <c r="A181" s="26" t="s">
        <v>242</v>
      </c>
      <c r="B181" s="27" t="s">
        <v>243</v>
      </c>
      <c r="C181" s="86">
        <v>-201587687.5</v>
      </c>
      <c r="D181" s="84">
        <v>-116445990.8</v>
      </c>
      <c r="E181" s="81">
        <f t="shared" si="3"/>
        <v>57.8</v>
      </c>
    </row>
    <row r="182" spans="1:5" s="6" customFormat="1" ht="16.5" customHeight="1">
      <c r="A182" s="26" t="s">
        <v>305</v>
      </c>
      <c r="B182" s="27" t="s">
        <v>306</v>
      </c>
      <c r="C182" s="86">
        <v>-201587687.5</v>
      </c>
      <c r="D182" s="84">
        <v>-116445990.8</v>
      </c>
      <c r="E182" s="81">
        <f t="shared" si="3"/>
        <v>57.8</v>
      </c>
    </row>
    <row r="183" spans="1:5" s="6" customFormat="1" ht="27" customHeight="1">
      <c r="A183" s="26" t="s">
        <v>307</v>
      </c>
      <c r="B183" s="27" t="s">
        <v>308</v>
      </c>
      <c r="C183" s="86">
        <v>-201587687.5</v>
      </c>
      <c r="D183" s="84">
        <v>-116445990.8</v>
      </c>
      <c r="E183" s="84">
        <f t="shared" si="3"/>
        <v>57.8</v>
      </c>
    </row>
    <row r="184" spans="1:5" s="6" customFormat="1" ht="16.5" customHeight="1">
      <c r="A184" s="26" t="s">
        <v>244</v>
      </c>
      <c r="B184" s="27" t="s">
        <v>245</v>
      </c>
      <c r="C184" s="86">
        <v>202478711.8</v>
      </c>
      <c r="D184" s="81">
        <v>113248977.2</v>
      </c>
      <c r="E184" s="81">
        <f t="shared" si="3"/>
        <v>55.9</v>
      </c>
    </row>
    <row r="185" spans="1:5" s="6" customFormat="1" ht="16.5" customHeight="1">
      <c r="A185" s="26" t="s">
        <v>246</v>
      </c>
      <c r="B185" s="27" t="s">
        <v>247</v>
      </c>
      <c r="C185" s="86">
        <v>202478711.8</v>
      </c>
      <c r="D185" s="81">
        <v>113248977.2</v>
      </c>
      <c r="E185" s="84">
        <f t="shared" si="3"/>
        <v>55.9</v>
      </c>
    </row>
    <row r="186" spans="1:5" s="6" customFormat="1" ht="16.5" customHeight="1">
      <c r="A186" s="26" t="s">
        <v>309</v>
      </c>
      <c r="B186" s="27" t="s">
        <v>310</v>
      </c>
      <c r="C186" s="86">
        <v>202478711.8</v>
      </c>
      <c r="D186" s="81">
        <v>113248977.2</v>
      </c>
      <c r="E186" s="84">
        <f t="shared" si="3"/>
        <v>55.9</v>
      </c>
    </row>
    <row r="187" spans="1:5" s="6" customFormat="1" ht="27" customHeight="1">
      <c r="A187" s="26" t="s">
        <v>311</v>
      </c>
      <c r="B187" s="27" t="s">
        <v>312</v>
      </c>
      <c r="C187" s="86">
        <v>202478711.8</v>
      </c>
      <c r="D187" s="81">
        <v>113248977.2</v>
      </c>
      <c r="E187" s="84">
        <f t="shared" si="3"/>
        <v>55.9</v>
      </c>
    </row>
    <row r="188" spans="1:5" s="6" customFormat="1" ht="16.5" customHeight="1">
      <c r="A188" s="24" t="s">
        <v>248</v>
      </c>
      <c r="B188" s="25" t="s">
        <v>249</v>
      </c>
      <c r="C188" s="85">
        <f>C203+C192+C189</f>
        <v>-180386.1</v>
      </c>
      <c r="D188" s="85">
        <v>-103967.1</v>
      </c>
      <c r="E188" s="85">
        <f t="shared" si="3"/>
        <v>57.6</v>
      </c>
    </row>
    <row r="189" spans="1:5" s="6" customFormat="1" ht="27" customHeight="1" hidden="1" outlineLevel="1">
      <c r="A189" s="26" t="s">
        <v>361</v>
      </c>
      <c r="B189" s="27" t="s">
        <v>362</v>
      </c>
      <c r="C189" s="84">
        <v>0</v>
      </c>
      <c r="D189" s="84">
        <v>0</v>
      </c>
      <c r="E189" s="85" t="str">
        <f t="shared" si="3"/>
        <v> </v>
      </c>
    </row>
    <row r="190" spans="1:5" s="6" customFormat="1" ht="27" customHeight="1" hidden="1" outlineLevel="1">
      <c r="A190" s="26" t="s">
        <v>363</v>
      </c>
      <c r="B190" s="27" t="s">
        <v>364</v>
      </c>
      <c r="C190" s="84">
        <v>0</v>
      </c>
      <c r="D190" s="84">
        <v>0</v>
      </c>
      <c r="E190" s="85" t="str">
        <f t="shared" si="3"/>
        <v> </v>
      </c>
    </row>
    <row r="191" spans="1:5" s="6" customFormat="1" ht="27" customHeight="1" hidden="1" outlineLevel="1">
      <c r="A191" s="26" t="s">
        <v>365</v>
      </c>
      <c r="B191" s="27" t="s">
        <v>366</v>
      </c>
      <c r="C191" s="84">
        <v>0</v>
      </c>
      <c r="D191" s="84">
        <v>0</v>
      </c>
      <c r="E191" s="85" t="str">
        <f t="shared" si="3"/>
        <v> </v>
      </c>
    </row>
    <row r="192" spans="1:5" s="6" customFormat="1" ht="27" customHeight="1" collapsed="1">
      <c r="A192" s="24" t="s">
        <v>250</v>
      </c>
      <c r="B192" s="25" t="s">
        <v>251</v>
      </c>
      <c r="C192" s="83">
        <f>C193+C200</f>
        <v>-180386.1</v>
      </c>
      <c r="D192" s="83">
        <v>-127484.3</v>
      </c>
      <c r="E192" s="85">
        <f t="shared" si="3"/>
        <v>70.7</v>
      </c>
    </row>
    <row r="193" spans="1:5" s="6" customFormat="1" ht="27" customHeight="1">
      <c r="A193" s="26" t="s">
        <v>252</v>
      </c>
      <c r="B193" s="27" t="s">
        <v>313</v>
      </c>
      <c r="C193" s="86">
        <v>1037132.4</v>
      </c>
      <c r="D193" s="81">
        <v>260817.8</v>
      </c>
      <c r="E193" s="84">
        <f t="shared" si="3"/>
        <v>25.1</v>
      </c>
    </row>
    <row r="194" spans="1:5" s="6" customFormat="1" ht="27" customHeight="1">
      <c r="A194" s="26" t="s">
        <v>314</v>
      </c>
      <c r="B194" s="27" t="s">
        <v>315</v>
      </c>
      <c r="C194" s="86">
        <v>38.5</v>
      </c>
      <c r="D194" s="81">
        <f>D195+D196</f>
        <v>36.3</v>
      </c>
      <c r="E194" s="81">
        <f t="shared" si="3"/>
        <v>94.3</v>
      </c>
    </row>
    <row r="195" spans="1:5" s="6" customFormat="1" ht="34.5" customHeight="1" hidden="1" outlineLevel="1">
      <c r="A195" s="26" t="s">
        <v>253</v>
      </c>
      <c r="B195" s="27" t="s">
        <v>254</v>
      </c>
      <c r="C195" s="84">
        <v>0</v>
      </c>
      <c r="D195" s="81">
        <v>0</v>
      </c>
      <c r="E195" s="81" t="str">
        <f t="shared" si="3"/>
        <v> </v>
      </c>
    </row>
    <row r="196" spans="1:5" s="6" customFormat="1" ht="40.5" customHeight="1" collapsed="1">
      <c r="A196" s="26" t="s">
        <v>253</v>
      </c>
      <c r="B196" s="27" t="s">
        <v>255</v>
      </c>
      <c r="C196" s="91">
        <v>38.5</v>
      </c>
      <c r="D196" s="84">
        <v>36.3</v>
      </c>
      <c r="E196" s="81">
        <f t="shared" si="3"/>
        <v>94.3</v>
      </c>
    </row>
    <row r="197" spans="1:5" ht="27" customHeight="1">
      <c r="A197" s="30" t="s">
        <v>316</v>
      </c>
      <c r="B197" s="33" t="s">
        <v>317</v>
      </c>
      <c r="C197" s="91">
        <v>1037093.9</v>
      </c>
      <c r="D197" s="84">
        <v>260781.4</v>
      </c>
      <c r="E197" s="81">
        <f aca="true" t="shared" si="5" ref="E197:E203">IF(C197=0," ",(D197/C197*100))</f>
        <v>25.1</v>
      </c>
    </row>
    <row r="198" spans="1:5" ht="42" customHeight="1">
      <c r="A198" s="30" t="s">
        <v>318</v>
      </c>
      <c r="B198" s="33" t="s">
        <v>256</v>
      </c>
      <c r="C198" s="91">
        <v>1037093.9</v>
      </c>
      <c r="D198" s="84">
        <v>260781.4</v>
      </c>
      <c r="E198" s="81">
        <f t="shared" si="5"/>
        <v>25.1</v>
      </c>
    </row>
    <row r="199" spans="1:5" ht="27" customHeight="1">
      <c r="A199" s="30" t="s">
        <v>319</v>
      </c>
      <c r="B199" s="33" t="s">
        <v>320</v>
      </c>
      <c r="C199" s="91">
        <v>-1217518.5</v>
      </c>
      <c r="D199" s="84">
        <v>-388302.1</v>
      </c>
      <c r="E199" s="81">
        <f t="shared" si="5"/>
        <v>31.9</v>
      </c>
    </row>
    <row r="200" spans="1:5" ht="40.5" customHeight="1">
      <c r="A200" s="30" t="s">
        <v>321</v>
      </c>
      <c r="B200" s="33" t="s">
        <v>322</v>
      </c>
      <c r="C200" s="91">
        <v>-1217518.5</v>
      </c>
      <c r="D200" s="84">
        <v>-388302.1</v>
      </c>
      <c r="E200" s="81">
        <f t="shared" si="5"/>
        <v>31.9</v>
      </c>
    </row>
    <row r="201" spans="1:5" ht="42.75" customHeight="1">
      <c r="A201" s="30" t="s">
        <v>323</v>
      </c>
      <c r="B201" s="33" t="s">
        <v>257</v>
      </c>
      <c r="C201" s="91">
        <v>-1217518.5</v>
      </c>
      <c r="D201" s="84">
        <v>-388302.1</v>
      </c>
      <c r="E201" s="81">
        <f t="shared" si="5"/>
        <v>31.9</v>
      </c>
    </row>
    <row r="202" spans="1:5" ht="16.5" customHeight="1" hidden="1" outlineLevel="1">
      <c r="A202" s="30" t="s">
        <v>352</v>
      </c>
      <c r="B202" s="33" t="s">
        <v>353</v>
      </c>
      <c r="C202" s="17">
        <v>0</v>
      </c>
      <c r="D202" s="17">
        <v>23517.2</v>
      </c>
      <c r="E202" s="15" t="str">
        <f t="shared" si="5"/>
        <v> </v>
      </c>
    </row>
    <row r="203" spans="1:5" ht="60.75" customHeight="1" hidden="1" outlineLevel="1">
      <c r="A203" s="30" t="s">
        <v>354</v>
      </c>
      <c r="B203" s="33" t="s">
        <v>355</v>
      </c>
      <c r="C203" s="17">
        <v>0</v>
      </c>
      <c r="D203" s="17">
        <v>23517.2</v>
      </c>
      <c r="E203" s="15" t="str">
        <f t="shared" si="5"/>
        <v> </v>
      </c>
    </row>
    <row r="204" spans="1:5" ht="15.75" customHeight="1" collapsed="1">
      <c r="A204" s="44"/>
      <c r="B204" s="43"/>
      <c r="C204" s="52"/>
      <c r="D204" s="52"/>
      <c r="E204" s="56"/>
    </row>
    <row r="205" spans="1:2" ht="15.75" customHeight="1">
      <c r="A205" s="7"/>
      <c r="B205" s="20"/>
    </row>
    <row r="206" spans="1:5" s="47" customFormat="1" ht="15.75" customHeight="1">
      <c r="A206" s="45" t="s">
        <v>282</v>
      </c>
      <c r="B206" s="46"/>
      <c r="C206" s="72"/>
      <c r="D206" s="53"/>
      <c r="E206" s="48" t="s">
        <v>283</v>
      </c>
    </row>
    <row r="207" spans="1:2" ht="15.75" customHeight="1">
      <c r="A207" s="7"/>
      <c r="B207" s="20"/>
    </row>
    <row r="209" spans="2:3" ht="12.75">
      <c r="B209" s="2"/>
      <c r="C209" s="73"/>
    </row>
    <row r="210" spans="2:3" ht="12.75">
      <c r="B210" s="2"/>
      <c r="C210" s="73"/>
    </row>
    <row r="211" spans="2:3" ht="12.75">
      <c r="B211" s="2"/>
      <c r="C211" s="73"/>
    </row>
    <row r="212" spans="2:3" ht="12.75">
      <c r="B212" s="2"/>
      <c r="C212" s="73"/>
    </row>
    <row r="213" spans="2:3" ht="12.75">
      <c r="B213" s="2"/>
      <c r="C213" s="73"/>
    </row>
    <row r="214" spans="2:3" ht="12.75">
      <c r="B214" s="2"/>
      <c r="C214" s="73"/>
    </row>
    <row r="215" spans="2:3" ht="12.75">
      <c r="B215" s="2"/>
      <c r="C215" s="73"/>
    </row>
    <row r="216" spans="2:3" ht="12.75">
      <c r="B216" s="2"/>
      <c r="C216" s="73"/>
    </row>
    <row r="217" spans="2:3" ht="12.75">
      <c r="B217" s="2"/>
      <c r="C217" s="73"/>
    </row>
    <row r="218" spans="2:3" ht="12.75">
      <c r="B218" s="2"/>
      <c r="C218" s="73"/>
    </row>
    <row r="219" spans="2:3" ht="12.75">
      <c r="B219" s="2"/>
      <c r="C219" s="73"/>
    </row>
    <row r="220" spans="2:3" ht="12.75">
      <c r="B220" s="2"/>
      <c r="C220" s="73"/>
    </row>
    <row r="221" spans="2:3" ht="12.75">
      <c r="B221" s="2"/>
      <c r="C221" s="73"/>
    </row>
    <row r="222" spans="2:3" ht="12.75">
      <c r="B222" s="2"/>
      <c r="C222" s="73"/>
    </row>
    <row r="223" spans="2:3" ht="12.75">
      <c r="B223" s="2"/>
      <c r="C223" s="73"/>
    </row>
    <row r="224" spans="2:3" ht="12.75">
      <c r="B224" s="2"/>
      <c r="C224" s="73"/>
    </row>
    <row r="225" spans="2:3" ht="12.75">
      <c r="B225" s="2"/>
      <c r="C225" s="73"/>
    </row>
    <row r="226" spans="2:3" ht="12.75">
      <c r="B226" s="2"/>
      <c r="C226" s="73"/>
    </row>
    <row r="227" spans="2:3" ht="12.75">
      <c r="B227" s="2"/>
      <c r="C227" s="73"/>
    </row>
    <row r="228" spans="2:3" ht="12.75">
      <c r="B228" s="2"/>
      <c r="C228" s="73"/>
    </row>
    <row r="229" spans="2:3" ht="12.75">
      <c r="B229" s="2"/>
      <c r="C229" s="73"/>
    </row>
    <row r="230" spans="2:3" ht="12.75">
      <c r="B230" s="2"/>
      <c r="C230" s="73"/>
    </row>
    <row r="231" spans="2:3" ht="12.75">
      <c r="B231" s="2"/>
      <c r="C231" s="73"/>
    </row>
    <row r="232" ht="12.75">
      <c r="B232" s="20"/>
    </row>
    <row r="233" ht="12.75">
      <c r="B233" s="20"/>
    </row>
    <row r="234" ht="12.75">
      <c r="B234" s="20"/>
    </row>
    <row r="235" ht="12.75">
      <c r="B235" s="20"/>
    </row>
    <row r="238" ht="15">
      <c r="A238" s="108"/>
    </row>
    <row r="239" ht="15">
      <c r="A239" s="108"/>
    </row>
    <row r="240" ht="15">
      <c r="A240" s="108"/>
    </row>
    <row r="241" ht="15">
      <c r="A241" s="108"/>
    </row>
    <row r="242" ht="15" customHeight="1">
      <c r="A242" s="108"/>
    </row>
    <row r="243" ht="15" customHeight="1">
      <c r="A243" s="108"/>
    </row>
    <row r="244" ht="15" customHeight="1">
      <c r="A244" s="108" t="s">
        <v>418</v>
      </c>
    </row>
    <row r="245" ht="15" customHeight="1"/>
    <row r="246" ht="15" customHeight="1"/>
    <row r="255" ht="12.75">
      <c r="A255" s="7"/>
    </row>
    <row r="257" ht="12.75">
      <c r="A257" s="10"/>
    </row>
    <row r="258" ht="12.75">
      <c r="A258" s="10"/>
    </row>
    <row r="259" ht="12.75">
      <c r="A259" s="10"/>
    </row>
    <row r="263" ht="12.75">
      <c r="A263" s="75" t="s">
        <v>412</v>
      </c>
    </row>
    <row r="264" ht="12.75">
      <c r="A264" s="75" t="s">
        <v>411</v>
      </c>
    </row>
    <row r="265" ht="12.75">
      <c r="A265" s="75" t="s">
        <v>410</v>
      </c>
    </row>
  </sheetData>
  <sheetProtection autoFilter="0"/>
  <autoFilter ref="A83:E203"/>
  <mergeCells count="1">
    <mergeCell ref="A1:E1"/>
  </mergeCells>
  <printOptions horizontalCentered="1"/>
  <pageMargins left="0.5905511811023623" right="0.3937007874015748" top="0.5118110236220472" bottom="0.5905511811023623" header="0.2755905511811024" footer="0.35433070866141736"/>
  <pageSetup fitToHeight="0" fitToWidth="1" horizontalDpi="600" verticalDpi="600" orientation="portrait" paperSize="9" scale="70" r:id="rId1"/>
  <headerFooter differentFirst="1" alignWithMargins="0">
    <oddHeader>&amp;C&amp;"Times New Roman,обычный"&amp;P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E258"/>
  <sheetViews>
    <sheetView tabSelected="1" view="pageBreakPreview" zoomScale="85" zoomScaleNormal="80" zoomScaleSheetLayoutView="85" workbookViewId="0" topLeftCell="A212">
      <selection activeCell="A230" sqref="A230:A235"/>
    </sheetView>
  </sheetViews>
  <sheetFormatPr defaultColWidth="9.00390625" defaultRowHeight="12.75" outlineLevelRow="1" outlineLevelCol="1"/>
  <cols>
    <col min="1" max="1" width="64.75390625" style="1" customWidth="1"/>
    <col min="2" max="2" width="25.875" style="21" customWidth="1"/>
    <col min="3" max="3" width="18.75390625" style="51" customWidth="1" outlineLevel="1"/>
    <col min="4" max="4" width="14.00390625" style="74" customWidth="1" outlineLevel="1"/>
    <col min="5" max="5" width="12.125" style="1" customWidth="1"/>
    <col min="6" max="16384" width="9.125" style="1" customWidth="1"/>
  </cols>
  <sheetData>
    <row r="1" spans="1:5" ht="15.75">
      <c r="A1" s="112" t="s">
        <v>389</v>
      </c>
      <c r="B1" s="112"/>
      <c r="C1" s="112"/>
      <c r="D1" s="112"/>
      <c r="E1" s="112"/>
    </row>
    <row r="2" spans="1:5" ht="12.75">
      <c r="A2" s="34"/>
      <c r="B2" s="34"/>
      <c r="C2" s="68"/>
      <c r="D2" s="68"/>
      <c r="E2" s="34"/>
    </row>
    <row r="3" spans="1:5" ht="12.75">
      <c r="A3" s="111"/>
      <c r="B3" s="111"/>
      <c r="C3" s="111"/>
      <c r="D3" s="111"/>
      <c r="E3" s="109" t="s">
        <v>6</v>
      </c>
    </row>
    <row r="4" spans="1:5" ht="143.25" customHeight="1">
      <c r="A4" s="3" t="s">
        <v>4</v>
      </c>
      <c r="B4" s="3" t="s">
        <v>5</v>
      </c>
      <c r="C4" s="70" t="s">
        <v>413</v>
      </c>
      <c r="D4" s="71" t="s">
        <v>84</v>
      </c>
      <c r="E4" s="4" t="s">
        <v>417</v>
      </c>
    </row>
    <row r="5" spans="1:5" s="5" customFormat="1" ht="12.75">
      <c r="A5" s="35" t="s">
        <v>8</v>
      </c>
      <c r="B5" s="11" t="s">
        <v>9</v>
      </c>
      <c r="C5" s="77">
        <f>C6+C9+C11+C13+C17+C20+C23+C28+C34+C38+C41+C43+C45+C62</f>
        <v>104870811.1</v>
      </c>
      <c r="D5" s="77">
        <f>D6+D9+D11+D13+D17+D20+D23+D28+D34+D38+D41+D43+D45+D62</f>
        <v>109752869</v>
      </c>
      <c r="E5" s="77">
        <f>IF(C5=0," ",(D5/C5*100))</f>
        <v>104.7</v>
      </c>
    </row>
    <row r="6" spans="1:5" s="5" customFormat="1" ht="12.75">
      <c r="A6" s="36" t="s">
        <v>10</v>
      </c>
      <c r="B6" s="37" t="s">
        <v>11</v>
      </c>
      <c r="C6" s="78">
        <f>C7+C8</f>
        <v>74777682.6</v>
      </c>
      <c r="D6" s="78">
        <f>D7+D8</f>
        <v>78629506</v>
      </c>
      <c r="E6" s="79">
        <f aca="true" t="shared" si="0" ref="E6:E76">IF(C6=0," ",(D6/C6*100))</f>
        <v>105.2</v>
      </c>
    </row>
    <row r="7" spans="1:5" s="5" customFormat="1" ht="12.75">
      <c r="A7" s="38" t="s">
        <v>12</v>
      </c>
      <c r="B7" s="37" t="s">
        <v>13</v>
      </c>
      <c r="C7" s="78">
        <v>41685918.4</v>
      </c>
      <c r="D7" s="80">
        <f>45368199.8+169542</f>
        <v>45537741.8</v>
      </c>
      <c r="E7" s="79">
        <f t="shared" si="0"/>
        <v>109.2</v>
      </c>
    </row>
    <row r="8" spans="1:5" s="5" customFormat="1" ht="12.75">
      <c r="A8" s="38" t="s">
        <v>14</v>
      </c>
      <c r="B8" s="37" t="s">
        <v>15</v>
      </c>
      <c r="C8" s="78">
        <v>33091764.2</v>
      </c>
      <c r="D8" s="80">
        <v>33091764.2</v>
      </c>
      <c r="E8" s="79">
        <f t="shared" si="0"/>
        <v>100</v>
      </c>
    </row>
    <row r="9" spans="1:5" s="5" customFormat="1" ht="25.5">
      <c r="A9" s="92" t="s">
        <v>16</v>
      </c>
      <c r="B9" s="93" t="s">
        <v>17</v>
      </c>
      <c r="C9" s="78">
        <f>C10</f>
        <v>7377112.4</v>
      </c>
      <c r="D9" s="78">
        <f>D10</f>
        <v>7692238.8</v>
      </c>
      <c r="E9" s="79">
        <f t="shared" si="0"/>
        <v>104.3</v>
      </c>
    </row>
    <row r="10" spans="1:5" s="5" customFormat="1" ht="25.5">
      <c r="A10" s="94" t="s">
        <v>73</v>
      </c>
      <c r="B10" s="93" t="s">
        <v>18</v>
      </c>
      <c r="C10" s="80">
        <v>7377112.4</v>
      </c>
      <c r="D10" s="80">
        <v>7692238.8</v>
      </c>
      <c r="E10" s="79">
        <f t="shared" si="0"/>
        <v>104.3</v>
      </c>
    </row>
    <row r="11" spans="1:5" s="5" customFormat="1" ht="12.75">
      <c r="A11" s="92" t="s">
        <v>19</v>
      </c>
      <c r="B11" s="93" t="s">
        <v>20</v>
      </c>
      <c r="C11" s="78">
        <f>C12</f>
        <v>3385580</v>
      </c>
      <c r="D11" s="78">
        <f>D12</f>
        <v>3405698</v>
      </c>
      <c r="E11" s="79">
        <f t="shared" si="0"/>
        <v>100.6</v>
      </c>
    </row>
    <row r="12" spans="1:5" s="5" customFormat="1" ht="25.5">
      <c r="A12" s="94" t="s">
        <v>76</v>
      </c>
      <c r="B12" s="93" t="s">
        <v>77</v>
      </c>
      <c r="C12" s="80">
        <v>3385580</v>
      </c>
      <c r="D12" s="80">
        <v>3405698</v>
      </c>
      <c r="E12" s="79">
        <f t="shared" si="0"/>
        <v>100.6</v>
      </c>
    </row>
    <row r="13" spans="1:5" s="5" customFormat="1" ht="12.75">
      <c r="A13" s="92" t="s">
        <v>21</v>
      </c>
      <c r="B13" s="93" t="s">
        <v>22</v>
      </c>
      <c r="C13" s="78">
        <f>C14+C15+C16</f>
        <v>15046063</v>
      </c>
      <c r="D13" s="78">
        <f>D14+D15+D16</f>
        <v>15495670</v>
      </c>
      <c r="E13" s="79">
        <f t="shared" si="0"/>
        <v>103</v>
      </c>
    </row>
    <row r="14" spans="1:5" s="5" customFormat="1" ht="12.75">
      <c r="A14" s="94" t="s">
        <v>23</v>
      </c>
      <c r="B14" s="93" t="s">
        <v>24</v>
      </c>
      <c r="C14" s="80">
        <v>13221081</v>
      </c>
      <c r="D14" s="80">
        <v>13575477</v>
      </c>
      <c r="E14" s="79">
        <f t="shared" si="0"/>
        <v>102.7</v>
      </c>
    </row>
    <row r="15" spans="1:5" s="5" customFormat="1" ht="12.75">
      <c r="A15" s="94" t="s">
        <v>78</v>
      </c>
      <c r="B15" s="93" t="s">
        <v>79</v>
      </c>
      <c r="C15" s="80">
        <v>1823748</v>
      </c>
      <c r="D15" s="80">
        <v>1918959</v>
      </c>
      <c r="E15" s="79">
        <f t="shared" si="0"/>
        <v>105.2</v>
      </c>
    </row>
    <row r="16" spans="1:5" s="5" customFormat="1" ht="12.75">
      <c r="A16" s="94" t="s">
        <v>80</v>
      </c>
      <c r="B16" s="93" t="s">
        <v>81</v>
      </c>
      <c r="C16" s="80">
        <v>1234</v>
      </c>
      <c r="D16" s="80">
        <v>1234</v>
      </c>
      <c r="E16" s="79">
        <f t="shared" si="0"/>
        <v>100</v>
      </c>
    </row>
    <row r="17" spans="1:5" s="5" customFormat="1" ht="25.5">
      <c r="A17" s="92" t="s">
        <v>25</v>
      </c>
      <c r="B17" s="93" t="s">
        <v>26</v>
      </c>
      <c r="C17" s="78">
        <f>C18+C19</f>
        <v>1836743</v>
      </c>
      <c r="D17" s="78">
        <f>D18+D19</f>
        <v>1727811</v>
      </c>
      <c r="E17" s="79">
        <f t="shared" si="0"/>
        <v>94.1</v>
      </c>
    </row>
    <row r="18" spans="1:5" s="5" customFormat="1" ht="12.75">
      <c r="A18" s="94" t="s">
        <v>27</v>
      </c>
      <c r="B18" s="93" t="s">
        <v>28</v>
      </c>
      <c r="C18" s="80">
        <v>1815339</v>
      </c>
      <c r="D18" s="80">
        <v>1706407</v>
      </c>
      <c r="E18" s="79">
        <f t="shared" si="0"/>
        <v>94</v>
      </c>
    </row>
    <row r="19" spans="1:5" s="5" customFormat="1" ht="25.5">
      <c r="A19" s="94" t="s">
        <v>29</v>
      </c>
      <c r="B19" s="93" t="s">
        <v>30</v>
      </c>
      <c r="C19" s="80">
        <v>21404</v>
      </c>
      <c r="D19" s="80">
        <v>21404</v>
      </c>
      <c r="E19" s="79">
        <f t="shared" si="0"/>
        <v>100</v>
      </c>
    </row>
    <row r="20" spans="1:5" s="5" customFormat="1" ht="12.75">
      <c r="A20" s="92" t="s">
        <v>31</v>
      </c>
      <c r="B20" s="93" t="s">
        <v>32</v>
      </c>
      <c r="C20" s="78">
        <f>C21+C22</f>
        <v>316429.5</v>
      </c>
      <c r="D20" s="78">
        <f>D21+D22</f>
        <v>334633.1</v>
      </c>
      <c r="E20" s="79">
        <f t="shared" si="0"/>
        <v>105.8</v>
      </c>
    </row>
    <row r="21" spans="1:5" s="5" customFormat="1" ht="51">
      <c r="A21" s="94" t="s">
        <v>334</v>
      </c>
      <c r="B21" s="93" t="s">
        <v>347</v>
      </c>
      <c r="C21" s="81">
        <v>2295.5</v>
      </c>
      <c r="D21" s="81">
        <v>6961</v>
      </c>
      <c r="E21" s="79">
        <f t="shared" si="0"/>
        <v>303.2</v>
      </c>
    </row>
    <row r="22" spans="1:5" s="5" customFormat="1" ht="25.5">
      <c r="A22" s="94" t="s">
        <v>33</v>
      </c>
      <c r="B22" s="93" t="s">
        <v>34</v>
      </c>
      <c r="C22" s="81">
        <v>314134</v>
      </c>
      <c r="D22" s="81">
        <v>327672.1</v>
      </c>
      <c r="E22" s="79">
        <f t="shared" si="0"/>
        <v>104.3</v>
      </c>
    </row>
    <row r="23" spans="1:5" s="5" customFormat="1" ht="25.5" outlineLevel="1">
      <c r="A23" s="92" t="s">
        <v>369</v>
      </c>
      <c r="B23" s="93" t="s">
        <v>370</v>
      </c>
      <c r="C23" s="78">
        <f>C24+C25+C26+C27</f>
        <v>0</v>
      </c>
      <c r="D23" s="78">
        <f>D24+D25+D26+D27</f>
        <v>58.7</v>
      </c>
      <c r="E23" s="79" t="str">
        <f t="shared" si="0"/>
        <v> </v>
      </c>
    </row>
    <row r="24" spans="1:5" s="5" customFormat="1" ht="12.75" outlineLevel="1">
      <c r="A24" s="94" t="s">
        <v>371</v>
      </c>
      <c r="B24" s="93" t="s">
        <v>372</v>
      </c>
      <c r="C24" s="78">
        <v>0</v>
      </c>
      <c r="D24" s="81">
        <v>0.1</v>
      </c>
      <c r="E24" s="79" t="str">
        <f t="shared" si="0"/>
        <v> </v>
      </c>
    </row>
    <row r="25" spans="1:5" s="5" customFormat="1" ht="12.75" outlineLevel="1">
      <c r="A25" s="94" t="s">
        <v>373</v>
      </c>
      <c r="B25" s="93" t="s">
        <v>374</v>
      </c>
      <c r="C25" s="78">
        <v>0</v>
      </c>
      <c r="D25" s="81">
        <v>22.5</v>
      </c>
      <c r="E25" s="79" t="str">
        <f t="shared" si="0"/>
        <v> </v>
      </c>
    </row>
    <row r="26" spans="1:5" s="5" customFormat="1" ht="25.5" outlineLevel="1">
      <c r="A26" s="94" t="s">
        <v>375</v>
      </c>
      <c r="B26" s="93" t="s">
        <v>376</v>
      </c>
      <c r="C26" s="78">
        <v>0</v>
      </c>
      <c r="D26" s="81">
        <v>31.6</v>
      </c>
      <c r="E26" s="79" t="str">
        <f t="shared" si="0"/>
        <v> </v>
      </c>
    </row>
    <row r="27" spans="1:5" s="5" customFormat="1" ht="25.5" outlineLevel="1">
      <c r="A27" s="94" t="s">
        <v>377</v>
      </c>
      <c r="B27" s="93" t="s">
        <v>378</v>
      </c>
      <c r="C27" s="78">
        <v>0</v>
      </c>
      <c r="D27" s="81">
        <v>4.5</v>
      </c>
      <c r="E27" s="79" t="str">
        <f t="shared" si="0"/>
        <v> </v>
      </c>
    </row>
    <row r="28" spans="1:5" s="5" customFormat="1" ht="25.5">
      <c r="A28" s="92" t="s">
        <v>35</v>
      </c>
      <c r="B28" s="93" t="s">
        <v>36</v>
      </c>
      <c r="C28" s="78">
        <f>C29+C30+C31+C33+C32</f>
        <v>181015.3</v>
      </c>
      <c r="D28" s="78">
        <f>D29+D30+D31+D32+D33</f>
        <v>265651.5</v>
      </c>
      <c r="E28" s="79">
        <f t="shared" si="0"/>
        <v>146.8</v>
      </c>
    </row>
    <row r="29" spans="1:5" s="5" customFormat="1" ht="51">
      <c r="A29" s="94" t="s">
        <v>74</v>
      </c>
      <c r="B29" s="93" t="s">
        <v>37</v>
      </c>
      <c r="C29" s="81">
        <v>72580</v>
      </c>
      <c r="D29" s="81">
        <v>155242.2</v>
      </c>
      <c r="E29" s="79">
        <f t="shared" si="0"/>
        <v>213.9</v>
      </c>
    </row>
    <row r="30" spans="1:5" s="5" customFormat="1" ht="25.5">
      <c r="A30" s="94" t="s">
        <v>85</v>
      </c>
      <c r="B30" s="93" t="s">
        <v>86</v>
      </c>
      <c r="C30" s="81">
        <v>15723.3</v>
      </c>
      <c r="D30" s="81">
        <v>15723.3</v>
      </c>
      <c r="E30" s="79">
        <f t="shared" si="0"/>
        <v>100</v>
      </c>
    </row>
    <row r="31" spans="1:5" s="5" customFormat="1" ht="63.75">
      <c r="A31" s="94" t="s">
        <v>263</v>
      </c>
      <c r="B31" s="93" t="s">
        <v>38</v>
      </c>
      <c r="C31" s="81">
        <v>91005</v>
      </c>
      <c r="D31" s="81">
        <v>92200</v>
      </c>
      <c r="E31" s="79">
        <f t="shared" si="0"/>
        <v>101.3</v>
      </c>
    </row>
    <row r="32" spans="1:5" s="5" customFormat="1" ht="38.25">
      <c r="A32" s="94" t="s">
        <v>408</v>
      </c>
      <c r="B32" s="93" t="s">
        <v>409</v>
      </c>
      <c r="C32" s="81">
        <v>312</v>
      </c>
      <c r="D32" s="81">
        <v>591</v>
      </c>
      <c r="E32" s="79">
        <f t="shared" si="0"/>
        <v>189.4</v>
      </c>
    </row>
    <row r="33" spans="1:5" s="5" customFormat="1" ht="12.75">
      <c r="A33" s="94" t="s">
        <v>39</v>
      </c>
      <c r="B33" s="93" t="s">
        <v>40</v>
      </c>
      <c r="C33" s="81">
        <v>1395</v>
      </c>
      <c r="D33" s="81">
        <v>1895</v>
      </c>
      <c r="E33" s="79">
        <f t="shared" si="0"/>
        <v>135.8</v>
      </c>
    </row>
    <row r="34" spans="1:5" s="5" customFormat="1" ht="12.75">
      <c r="A34" s="92" t="s">
        <v>41</v>
      </c>
      <c r="B34" s="93" t="s">
        <v>42</v>
      </c>
      <c r="C34" s="78">
        <f>C35+C36+C37</f>
        <v>1099077.2</v>
      </c>
      <c r="D34" s="78">
        <f>D35+D36+D37</f>
        <v>1230281.5</v>
      </c>
      <c r="E34" s="79">
        <f t="shared" si="0"/>
        <v>111.9</v>
      </c>
    </row>
    <row r="35" spans="1:5" s="5" customFormat="1" ht="12.75">
      <c r="A35" s="94" t="s">
        <v>43</v>
      </c>
      <c r="B35" s="93" t="s">
        <v>44</v>
      </c>
      <c r="C35" s="81">
        <v>215148.2</v>
      </c>
      <c r="D35" s="81">
        <v>155127.2</v>
      </c>
      <c r="E35" s="79">
        <f t="shared" si="0"/>
        <v>72.1</v>
      </c>
    </row>
    <row r="36" spans="1:5" s="5" customFormat="1" ht="12.75">
      <c r="A36" s="94" t="s">
        <v>45</v>
      </c>
      <c r="B36" s="93" t="s">
        <v>46</v>
      </c>
      <c r="C36" s="81">
        <v>237722</v>
      </c>
      <c r="D36" s="81">
        <v>245386.8</v>
      </c>
      <c r="E36" s="79">
        <f t="shared" si="0"/>
        <v>103.2</v>
      </c>
    </row>
    <row r="37" spans="1:5" s="5" customFormat="1" ht="12.75">
      <c r="A37" s="94" t="s">
        <v>264</v>
      </c>
      <c r="B37" s="93" t="s">
        <v>47</v>
      </c>
      <c r="C37" s="80">
        <v>646207</v>
      </c>
      <c r="D37" s="80">
        <v>829767.5</v>
      </c>
      <c r="E37" s="79">
        <f t="shared" si="0"/>
        <v>128.4</v>
      </c>
    </row>
    <row r="38" spans="1:5" s="5" customFormat="1" ht="25.5">
      <c r="A38" s="92" t="s">
        <v>265</v>
      </c>
      <c r="B38" s="93" t="s">
        <v>48</v>
      </c>
      <c r="C38" s="78">
        <f>C39+C40</f>
        <v>48974.5</v>
      </c>
      <c r="D38" s="78">
        <f>D39+D40</f>
        <v>87008.7</v>
      </c>
      <c r="E38" s="79">
        <f t="shared" si="0"/>
        <v>177.7</v>
      </c>
    </row>
    <row r="39" spans="1:5" s="5" customFormat="1" ht="12.75">
      <c r="A39" s="94" t="s">
        <v>266</v>
      </c>
      <c r="B39" s="93" t="s">
        <v>270</v>
      </c>
      <c r="C39" s="81">
        <v>4602.8</v>
      </c>
      <c r="D39" s="81">
        <v>5117.9</v>
      </c>
      <c r="E39" s="79">
        <f t="shared" si="0"/>
        <v>111.2</v>
      </c>
    </row>
    <row r="40" spans="1:5" s="5" customFormat="1" ht="12.75">
      <c r="A40" s="94" t="s">
        <v>267</v>
      </c>
      <c r="B40" s="93" t="s">
        <v>271</v>
      </c>
      <c r="C40" s="81">
        <v>44371.7</v>
      </c>
      <c r="D40" s="81">
        <v>81890.8</v>
      </c>
      <c r="E40" s="79">
        <f t="shared" si="0"/>
        <v>184.6</v>
      </c>
    </row>
    <row r="41" spans="1:5" s="5" customFormat="1" ht="25.5">
      <c r="A41" s="92" t="s">
        <v>49</v>
      </c>
      <c r="B41" s="93" t="s">
        <v>50</v>
      </c>
      <c r="C41" s="78">
        <f>C42</f>
        <v>3961</v>
      </c>
      <c r="D41" s="78">
        <f>D42</f>
        <v>71900</v>
      </c>
      <c r="E41" s="79">
        <f t="shared" si="0"/>
        <v>1815.2</v>
      </c>
    </row>
    <row r="42" spans="1:5" s="5" customFormat="1" ht="51">
      <c r="A42" s="94" t="s">
        <v>272</v>
      </c>
      <c r="B42" s="93" t="s">
        <v>277</v>
      </c>
      <c r="C42" s="81">
        <v>3961</v>
      </c>
      <c r="D42" s="81">
        <v>71900</v>
      </c>
      <c r="E42" s="79">
        <f t="shared" si="0"/>
        <v>1815.2</v>
      </c>
    </row>
    <row r="43" spans="1:5" s="5" customFormat="1" ht="12.75">
      <c r="A43" s="92" t="s">
        <v>51</v>
      </c>
      <c r="B43" s="93" t="s">
        <v>52</v>
      </c>
      <c r="C43" s="82">
        <f>C44</f>
        <v>5500</v>
      </c>
      <c r="D43" s="82">
        <f>D44</f>
        <v>4900</v>
      </c>
      <c r="E43" s="79">
        <f t="shared" si="0"/>
        <v>89.1</v>
      </c>
    </row>
    <row r="44" spans="1:5" s="5" customFormat="1" ht="25.5">
      <c r="A44" s="94" t="s">
        <v>268</v>
      </c>
      <c r="B44" s="93" t="s">
        <v>53</v>
      </c>
      <c r="C44" s="80">
        <v>5500</v>
      </c>
      <c r="D44" s="82">
        <v>4900</v>
      </c>
      <c r="E44" s="79">
        <f t="shared" si="0"/>
        <v>89.1</v>
      </c>
    </row>
    <row r="45" spans="1:5" s="5" customFormat="1" ht="12.75">
      <c r="A45" s="92" t="s">
        <v>54</v>
      </c>
      <c r="B45" s="93" t="s">
        <v>55</v>
      </c>
      <c r="C45" s="82">
        <f>SUM(C46:C61)</f>
        <v>772725</v>
      </c>
      <c r="D45" s="82">
        <f>SUM(D46:D61)</f>
        <v>802008.4</v>
      </c>
      <c r="E45" s="79">
        <f t="shared" si="0"/>
        <v>103.8</v>
      </c>
    </row>
    <row r="46" spans="1:5" s="5" customFormat="1" ht="63.75">
      <c r="A46" s="94" t="s">
        <v>83</v>
      </c>
      <c r="B46" s="93" t="s">
        <v>82</v>
      </c>
      <c r="C46" s="81">
        <v>950</v>
      </c>
      <c r="D46" s="82">
        <v>950</v>
      </c>
      <c r="E46" s="79">
        <f t="shared" si="0"/>
        <v>100</v>
      </c>
    </row>
    <row r="47" spans="1:5" s="5" customFormat="1" ht="25.5">
      <c r="A47" s="94" t="s">
        <v>379</v>
      </c>
      <c r="B47" s="93" t="s">
        <v>380</v>
      </c>
      <c r="C47" s="81">
        <v>7.2</v>
      </c>
      <c r="D47" s="79">
        <v>8.3</v>
      </c>
      <c r="E47" s="79">
        <f t="shared" si="0"/>
        <v>115.3</v>
      </c>
    </row>
    <row r="48" spans="1:5" s="5" customFormat="1" ht="51" outlineLevel="1">
      <c r="A48" s="94" t="s">
        <v>327</v>
      </c>
      <c r="B48" s="93" t="s">
        <v>328</v>
      </c>
      <c r="C48" s="82">
        <v>0</v>
      </c>
      <c r="D48" s="82"/>
      <c r="E48" s="79" t="str">
        <f t="shared" si="0"/>
        <v> </v>
      </c>
    </row>
    <row r="49" spans="1:5" s="5" customFormat="1" ht="25.5">
      <c r="A49" s="94" t="s">
        <v>329</v>
      </c>
      <c r="B49" s="93" t="s">
        <v>330</v>
      </c>
      <c r="C49" s="81">
        <v>300</v>
      </c>
      <c r="D49" s="78">
        <v>140</v>
      </c>
      <c r="E49" s="79">
        <f t="shared" si="0"/>
        <v>46.7</v>
      </c>
    </row>
    <row r="50" spans="1:5" s="5" customFormat="1" ht="38.25">
      <c r="A50" s="94" t="s">
        <v>56</v>
      </c>
      <c r="B50" s="93" t="s">
        <v>57</v>
      </c>
      <c r="C50" s="81">
        <v>4189</v>
      </c>
      <c r="D50" s="81">
        <v>4189</v>
      </c>
      <c r="E50" s="79">
        <f t="shared" si="0"/>
        <v>100</v>
      </c>
    </row>
    <row r="51" spans="1:5" s="5" customFormat="1" ht="12.75" outlineLevel="1">
      <c r="A51" s="94" t="s">
        <v>381</v>
      </c>
      <c r="B51" s="93" t="s">
        <v>382</v>
      </c>
      <c r="C51" s="82">
        <v>0</v>
      </c>
      <c r="D51" s="79">
        <v>230</v>
      </c>
      <c r="E51" s="79" t="str">
        <f t="shared" si="0"/>
        <v> </v>
      </c>
    </row>
    <row r="52" spans="1:5" s="5" customFormat="1" ht="76.5">
      <c r="A52" s="94" t="s">
        <v>335</v>
      </c>
      <c r="B52" s="93" t="s">
        <v>345</v>
      </c>
      <c r="C52" s="81">
        <v>151.8</v>
      </c>
      <c r="D52" s="78">
        <v>206.9</v>
      </c>
      <c r="E52" s="79">
        <f t="shared" si="0"/>
        <v>136.3</v>
      </c>
    </row>
    <row r="53" spans="1:5" s="5" customFormat="1" ht="15.75" customHeight="1">
      <c r="A53" s="94" t="s">
        <v>58</v>
      </c>
      <c r="B53" s="93" t="s">
        <v>59</v>
      </c>
      <c r="C53" s="81">
        <v>1858.1</v>
      </c>
      <c r="D53" s="81">
        <v>4623</v>
      </c>
      <c r="E53" s="79">
        <f t="shared" si="0"/>
        <v>248.8</v>
      </c>
    </row>
    <row r="54" spans="1:5" s="5" customFormat="1" ht="25.5">
      <c r="A54" s="94" t="s">
        <v>269</v>
      </c>
      <c r="B54" s="93" t="s">
        <v>60</v>
      </c>
      <c r="C54" s="81">
        <v>14436.9</v>
      </c>
      <c r="D54" s="81">
        <v>16027.9</v>
      </c>
      <c r="E54" s="79">
        <f t="shared" si="0"/>
        <v>111</v>
      </c>
    </row>
    <row r="55" spans="1:5" s="5" customFormat="1" ht="25.5">
      <c r="A55" s="94" t="s">
        <v>273</v>
      </c>
      <c r="B55" s="93" t="s">
        <v>274</v>
      </c>
      <c r="C55" s="81">
        <v>715486.2</v>
      </c>
      <c r="D55" s="81">
        <v>715952.5</v>
      </c>
      <c r="E55" s="79">
        <f t="shared" si="0"/>
        <v>100.1</v>
      </c>
    </row>
    <row r="56" spans="1:5" s="5" customFormat="1" ht="38.25">
      <c r="A56" s="94" t="s">
        <v>331</v>
      </c>
      <c r="B56" s="93" t="s">
        <v>332</v>
      </c>
      <c r="C56" s="81">
        <v>171.7</v>
      </c>
      <c r="D56" s="81">
        <v>14.2</v>
      </c>
      <c r="E56" s="79">
        <f t="shared" si="0"/>
        <v>8.3</v>
      </c>
    </row>
    <row r="57" spans="1:5" s="5" customFormat="1" ht="38.25">
      <c r="A57" s="94" t="s">
        <v>333</v>
      </c>
      <c r="B57" s="93" t="s">
        <v>61</v>
      </c>
      <c r="C57" s="81">
        <v>1039.1</v>
      </c>
      <c r="D57" s="81">
        <v>1444.9</v>
      </c>
      <c r="E57" s="79">
        <f t="shared" si="0"/>
        <v>139.1</v>
      </c>
    </row>
    <row r="58" spans="1:5" s="5" customFormat="1" ht="38.25">
      <c r="A58" s="94" t="s">
        <v>275</v>
      </c>
      <c r="B58" s="93" t="s">
        <v>276</v>
      </c>
      <c r="C58" s="81">
        <v>11052.4</v>
      </c>
      <c r="D58" s="81">
        <v>17094</v>
      </c>
      <c r="E58" s="79">
        <f t="shared" si="0"/>
        <v>154.7</v>
      </c>
    </row>
    <row r="59" spans="1:5" s="5" customFormat="1" ht="25.5">
      <c r="A59" s="94" t="s">
        <v>336</v>
      </c>
      <c r="B59" s="93" t="s">
        <v>344</v>
      </c>
      <c r="C59" s="81">
        <v>6187.1</v>
      </c>
      <c r="D59" s="81">
        <v>6187.1</v>
      </c>
      <c r="E59" s="79">
        <f t="shared" si="0"/>
        <v>100</v>
      </c>
    </row>
    <row r="60" spans="1:5" s="5" customFormat="1" ht="63.75">
      <c r="A60" s="94" t="s">
        <v>387</v>
      </c>
      <c r="B60" s="93" t="s">
        <v>388</v>
      </c>
      <c r="C60" s="81">
        <v>2500</v>
      </c>
      <c r="D60" s="81">
        <v>2500</v>
      </c>
      <c r="E60" s="79">
        <f t="shared" si="0"/>
        <v>100</v>
      </c>
    </row>
    <row r="61" spans="1:5" s="5" customFormat="1" ht="25.5">
      <c r="A61" s="94" t="s">
        <v>62</v>
      </c>
      <c r="B61" s="93" t="s">
        <v>63</v>
      </c>
      <c r="C61" s="81">
        <v>14395.5</v>
      </c>
      <c r="D61" s="81">
        <v>32440.6</v>
      </c>
      <c r="E61" s="79">
        <f t="shared" si="0"/>
        <v>225.4</v>
      </c>
    </row>
    <row r="62" spans="1:5" s="5" customFormat="1" ht="12.75">
      <c r="A62" s="92" t="s">
        <v>64</v>
      </c>
      <c r="B62" s="93" t="s">
        <v>65</v>
      </c>
      <c r="C62" s="81">
        <f>C63</f>
        <v>19947.6</v>
      </c>
      <c r="D62" s="78">
        <f>D63</f>
        <v>5503.3</v>
      </c>
      <c r="E62" s="79">
        <f t="shared" si="0"/>
        <v>27.6</v>
      </c>
    </row>
    <row r="63" spans="1:5" s="5" customFormat="1" ht="12.75">
      <c r="A63" s="94" t="s">
        <v>66</v>
      </c>
      <c r="B63" s="93" t="s">
        <v>67</v>
      </c>
      <c r="C63" s="81">
        <v>19947.6</v>
      </c>
      <c r="D63" s="81">
        <v>5503.3</v>
      </c>
      <c r="E63" s="79">
        <f t="shared" si="0"/>
        <v>27.6</v>
      </c>
    </row>
    <row r="64" spans="1:5" s="5" customFormat="1" ht="12.75">
      <c r="A64" s="95" t="s">
        <v>68</v>
      </c>
      <c r="B64" s="96" t="s">
        <v>69</v>
      </c>
      <c r="C64" s="77">
        <f>C65+C73+C74+C75</f>
        <v>21318675.9</v>
      </c>
      <c r="D64" s="77">
        <f>D65+D73+D74+D75</f>
        <v>21533860.4</v>
      </c>
      <c r="E64" s="77">
        <f t="shared" si="0"/>
        <v>101</v>
      </c>
    </row>
    <row r="65" spans="1:5" s="5" customFormat="1" ht="25.5">
      <c r="A65" s="97" t="s">
        <v>70</v>
      </c>
      <c r="B65" s="93" t="s">
        <v>71</v>
      </c>
      <c r="C65" s="78">
        <f>C66+C67+C68+C69</f>
        <v>20994341.7</v>
      </c>
      <c r="D65" s="78">
        <f>SUM(D66:D70)</f>
        <v>21326188.2</v>
      </c>
      <c r="E65" s="79">
        <f t="shared" si="0"/>
        <v>101.6</v>
      </c>
    </row>
    <row r="66" spans="1:5" s="5" customFormat="1" ht="25.5">
      <c r="A66" s="98" t="s">
        <v>3</v>
      </c>
      <c r="B66" s="93" t="s">
        <v>390</v>
      </c>
      <c r="C66" s="78">
        <v>8099129.9</v>
      </c>
      <c r="D66" s="81">
        <v>8099129.9</v>
      </c>
      <c r="E66" s="79">
        <f t="shared" si="0"/>
        <v>100</v>
      </c>
    </row>
    <row r="67" spans="1:5" s="5" customFormat="1" ht="25.5">
      <c r="A67" s="98" t="s">
        <v>2</v>
      </c>
      <c r="B67" s="93" t="s">
        <v>391</v>
      </c>
      <c r="C67" s="78">
        <v>5821088.8</v>
      </c>
      <c r="D67" s="78">
        <f>6202234.9+'[1]Прил.3 в Закон'!$C$94</f>
        <v>6205212.4</v>
      </c>
      <c r="E67" s="79">
        <f t="shared" si="0"/>
        <v>106.6</v>
      </c>
    </row>
    <row r="68" spans="1:5" s="5" customFormat="1" ht="25.5">
      <c r="A68" s="98" t="s">
        <v>0</v>
      </c>
      <c r="B68" s="93" t="s">
        <v>392</v>
      </c>
      <c r="C68" s="78">
        <v>6045188.3</v>
      </c>
      <c r="D68" s="78">
        <v>5918372.9</v>
      </c>
      <c r="E68" s="79">
        <f t="shared" si="0"/>
        <v>97.9</v>
      </c>
    </row>
    <row r="69" spans="1:5" s="5" customFormat="1" ht="12.75">
      <c r="A69" s="98" t="s">
        <v>1</v>
      </c>
      <c r="B69" s="93" t="s">
        <v>393</v>
      </c>
      <c r="C69" s="78">
        <v>1028934.7</v>
      </c>
      <c r="D69" s="78">
        <v>1103473</v>
      </c>
      <c r="E69" s="79">
        <f t="shared" si="0"/>
        <v>107.2</v>
      </c>
    </row>
    <row r="70" spans="1:5" s="5" customFormat="1" ht="25.5" outlineLevel="1">
      <c r="A70" s="98" t="s">
        <v>337</v>
      </c>
      <c r="B70" s="93" t="s">
        <v>343</v>
      </c>
      <c r="C70" s="78">
        <v>4415.2</v>
      </c>
      <c r="D70" s="78">
        <v>0</v>
      </c>
      <c r="E70" s="79"/>
    </row>
    <row r="71" spans="1:5" s="5" customFormat="1" ht="25.5" outlineLevel="1">
      <c r="A71" s="99" t="s">
        <v>359</v>
      </c>
      <c r="B71" s="93" t="s">
        <v>358</v>
      </c>
      <c r="C71" s="78">
        <v>4415.2</v>
      </c>
      <c r="D71" s="78">
        <v>0</v>
      </c>
      <c r="E71" s="79"/>
    </row>
    <row r="72" spans="1:5" s="5" customFormat="1" ht="12.75" outlineLevel="1">
      <c r="A72" s="99" t="s">
        <v>385</v>
      </c>
      <c r="B72" s="93" t="s">
        <v>386</v>
      </c>
      <c r="C72" s="78">
        <v>4415.2</v>
      </c>
      <c r="D72" s="78">
        <v>0</v>
      </c>
      <c r="E72" s="79"/>
    </row>
    <row r="73" spans="1:5" s="5" customFormat="1" ht="12.75">
      <c r="A73" s="99" t="s">
        <v>72</v>
      </c>
      <c r="B73" s="93" t="s">
        <v>338</v>
      </c>
      <c r="C73" s="78">
        <v>4415.2</v>
      </c>
      <c r="D73" s="78">
        <v>4430.2</v>
      </c>
      <c r="E73" s="79">
        <f t="shared" si="0"/>
        <v>100.3</v>
      </c>
    </row>
    <row r="74" spans="1:5" s="5" customFormat="1" ht="51">
      <c r="A74" s="99" t="s">
        <v>360</v>
      </c>
      <c r="B74" s="93" t="s">
        <v>339</v>
      </c>
      <c r="C74" s="78">
        <v>375261.1</v>
      </c>
      <c r="D74" s="78">
        <v>376135.3</v>
      </c>
      <c r="E74" s="79">
        <f t="shared" si="0"/>
        <v>100.2</v>
      </c>
    </row>
    <row r="75" spans="1:5" s="5" customFormat="1" ht="25.5">
      <c r="A75" s="99" t="s">
        <v>351</v>
      </c>
      <c r="B75" s="93" t="s">
        <v>350</v>
      </c>
      <c r="C75" s="78">
        <v>-55342.1</v>
      </c>
      <c r="D75" s="78">
        <v>-172893.3</v>
      </c>
      <c r="E75" s="79">
        <f t="shared" si="0"/>
        <v>312.4</v>
      </c>
    </row>
    <row r="76" spans="1:5" s="5" customFormat="1" ht="12.75">
      <c r="A76" s="100" t="s">
        <v>75</v>
      </c>
      <c r="B76" s="13"/>
      <c r="C76" s="83">
        <f>C64+C5</f>
        <v>126189487</v>
      </c>
      <c r="D76" s="83">
        <f>D64+D5</f>
        <v>131286729.4</v>
      </c>
      <c r="E76" s="77">
        <f t="shared" si="0"/>
        <v>104</v>
      </c>
    </row>
    <row r="77" spans="1:5" ht="14.25" customHeight="1">
      <c r="A77" s="12" t="s">
        <v>258</v>
      </c>
      <c r="B77" s="13"/>
      <c r="C77" s="89"/>
      <c r="D77" s="89"/>
      <c r="E77" s="89"/>
    </row>
    <row r="78" spans="1:5" ht="14.25" customHeight="1">
      <c r="A78" s="18" t="s">
        <v>88</v>
      </c>
      <c r="B78" s="13" t="s">
        <v>89</v>
      </c>
      <c r="C78" s="83">
        <f>SUM(C79:C87)</f>
        <v>4890494.9</v>
      </c>
      <c r="D78" s="83">
        <f>SUM(D79:D87)</f>
        <v>4569422</v>
      </c>
      <c r="E78" s="83">
        <f>IF(C78=0," ",(D78/C78*100))</f>
        <v>93.4</v>
      </c>
    </row>
    <row r="79" spans="1:5" ht="30" customHeight="1">
      <c r="A79" s="64" t="s">
        <v>90</v>
      </c>
      <c r="B79" s="14" t="s">
        <v>91</v>
      </c>
      <c r="C79" s="90">
        <v>6294.8</v>
      </c>
      <c r="D79" s="82">
        <v>6294.8</v>
      </c>
      <c r="E79" s="81">
        <f>IF(C79=0," ",(D79/C79*100))</f>
        <v>100</v>
      </c>
    </row>
    <row r="80" spans="1:5" ht="39.75" customHeight="1">
      <c r="A80" s="64" t="s">
        <v>92</v>
      </c>
      <c r="B80" s="14" t="s">
        <v>93</v>
      </c>
      <c r="C80" s="90">
        <v>307009.8</v>
      </c>
      <c r="D80" s="82">
        <v>306827</v>
      </c>
      <c r="E80" s="81">
        <f aca="true" t="shared" si="1" ref="E80:E145">IF(C80=0," ",(D80/C80*100))</f>
        <v>99.9</v>
      </c>
    </row>
    <row r="81" spans="1:5" ht="39.75" customHeight="1">
      <c r="A81" s="64" t="s">
        <v>94</v>
      </c>
      <c r="B81" s="14" t="s">
        <v>95</v>
      </c>
      <c r="C81" s="90">
        <v>342846.1</v>
      </c>
      <c r="D81" s="82">
        <v>365852.6</v>
      </c>
      <c r="E81" s="81">
        <f t="shared" si="1"/>
        <v>106.7</v>
      </c>
    </row>
    <row r="82" spans="1:5" ht="14.25" customHeight="1">
      <c r="A82" s="64" t="s">
        <v>96</v>
      </c>
      <c r="B82" s="14" t="s">
        <v>97</v>
      </c>
      <c r="C82" s="90">
        <v>504456.1</v>
      </c>
      <c r="D82" s="82">
        <v>513737.4</v>
      </c>
      <c r="E82" s="81">
        <f t="shared" si="1"/>
        <v>101.8</v>
      </c>
    </row>
    <row r="83" spans="1:5" ht="27" customHeight="1">
      <c r="A83" s="64" t="s">
        <v>98</v>
      </c>
      <c r="B83" s="14" t="s">
        <v>99</v>
      </c>
      <c r="C83" s="90">
        <v>312305.6</v>
      </c>
      <c r="D83" s="82">
        <v>308667.3</v>
      </c>
      <c r="E83" s="81">
        <f t="shared" si="1"/>
        <v>98.8</v>
      </c>
    </row>
    <row r="84" spans="1:5" ht="14.25" customHeight="1">
      <c r="A84" s="64" t="s">
        <v>100</v>
      </c>
      <c r="B84" s="14" t="s">
        <v>101</v>
      </c>
      <c r="C84" s="90">
        <v>153185</v>
      </c>
      <c r="D84" s="82">
        <v>149199.1</v>
      </c>
      <c r="E84" s="81">
        <f t="shared" si="1"/>
        <v>97.4</v>
      </c>
    </row>
    <row r="85" spans="1:5" ht="14.25" customHeight="1">
      <c r="A85" s="64" t="s">
        <v>102</v>
      </c>
      <c r="B85" s="14" t="s">
        <v>103</v>
      </c>
      <c r="C85" s="90">
        <v>107954.5</v>
      </c>
      <c r="D85" s="82">
        <v>95251.2</v>
      </c>
      <c r="E85" s="81">
        <f t="shared" si="1"/>
        <v>88.2</v>
      </c>
    </row>
    <row r="86" spans="1:5" ht="27.75" customHeight="1">
      <c r="A86" s="64" t="s">
        <v>104</v>
      </c>
      <c r="B86" s="14" t="s">
        <v>105</v>
      </c>
      <c r="C86" s="90">
        <v>21480.5</v>
      </c>
      <c r="D86" s="82">
        <v>21480.5</v>
      </c>
      <c r="E86" s="81">
        <f t="shared" si="1"/>
        <v>100</v>
      </c>
    </row>
    <row r="87" spans="1:5" ht="14.25" customHeight="1">
      <c r="A87" s="64" t="s">
        <v>106</v>
      </c>
      <c r="B87" s="14" t="s">
        <v>107</v>
      </c>
      <c r="C87" s="90">
        <f>3134962.3+0.2</f>
        <v>3134962.5</v>
      </c>
      <c r="D87" s="82">
        <v>2802112.1</v>
      </c>
      <c r="E87" s="81">
        <f t="shared" si="1"/>
        <v>89.4</v>
      </c>
    </row>
    <row r="88" spans="1:5" ht="14.25" customHeight="1">
      <c r="A88" s="18" t="s">
        <v>108</v>
      </c>
      <c r="B88" s="13" t="s">
        <v>109</v>
      </c>
      <c r="C88" s="83">
        <f>SUM(C89:C90)</f>
        <v>140412.6</v>
      </c>
      <c r="D88" s="83">
        <f>SUM(D89:D90)</f>
        <v>140589.6</v>
      </c>
      <c r="E88" s="83">
        <f t="shared" si="1"/>
        <v>100.1</v>
      </c>
    </row>
    <row r="89" spans="1:5" ht="14.25" customHeight="1">
      <c r="A89" s="64" t="s">
        <v>110</v>
      </c>
      <c r="B89" s="14" t="s">
        <v>111</v>
      </c>
      <c r="C89" s="90">
        <v>56527.8</v>
      </c>
      <c r="D89" s="81">
        <v>56527.8</v>
      </c>
      <c r="E89" s="81">
        <f t="shared" si="1"/>
        <v>100</v>
      </c>
    </row>
    <row r="90" spans="1:5" ht="14.25" customHeight="1">
      <c r="A90" s="64" t="s">
        <v>112</v>
      </c>
      <c r="B90" s="14" t="s">
        <v>113</v>
      </c>
      <c r="C90" s="90">
        <v>83884.8</v>
      </c>
      <c r="D90" s="82">
        <v>84061.8</v>
      </c>
      <c r="E90" s="81">
        <f t="shared" si="1"/>
        <v>100.2</v>
      </c>
    </row>
    <row r="91" spans="1:5" ht="27" customHeight="1">
      <c r="A91" s="18" t="s">
        <v>114</v>
      </c>
      <c r="B91" s="13" t="s">
        <v>115</v>
      </c>
      <c r="C91" s="83">
        <f>SUM(C92:C95)</f>
        <v>1291160.6</v>
      </c>
      <c r="D91" s="83">
        <f>SUM(D92:D95)</f>
        <v>1291954.7</v>
      </c>
      <c r="E91" s="83">
        <f t="shared" si="1"/>
        <v>100.1</v>
      </c>
    </row>
    <row r="92" spans="1:5" ht="27.75" customHeight="1">
      <c r="A92" s="64" t="s">
        <v>116</v>
      </c>
      <c r="B92" s="14" t="s">
        <v>117</v>
      </c>
      <c r="C92" s="90">
        <v>399618.9</v>
      </c>
      <c r="D92" s="82">
        <v>378232</v>
      </c>
      <c r="E92" s="81">
        <f t="shared" si="1"/>
        <v>94.6</v>
      </c>
    </row>
    <row r="93" spans="1:5" ht="16.5" customHeight="1">
      <c r="A93" s="64" t="s">
        <v>118</v>
      </c>
      <c r="B93" s="14" t="s">
        <v>119</v>
      </c>
      <c r="C93" s="90">
        <v>840514.7</v>
      </c>
      <c r="D93" s="82">
        <v>861901.6</v>
      </c>
      <c r="E93" s="81">
        <f t="shared" si="1"/>
        <v>102.5</v>
      </c>
    </row>
    <row r="94" spans="1:5" ht="16.5" customHeight="1">
      <c r="A94" s="64" t="s">
        <v>120</v>
      </c>
      <c r="B94" s="14" t="s">
        <v>121</v>
      </c>
      <c r="C94" s="90">
        <v>3158.9</v>
      </c>
      <c r="D94" s="82">
        <v>3953</v>
      </c>
      <c r="E94" s="81">
        <f t="shared" si="1"/>
        <v>125.1</v>
      </c>
    </row>
    <row r="95" spans="1:5" ht="27" customHeight="1">
      <c r="A95" s="64" t="s">
        <v>122</v>
      </c>
      <c r="B95" s="14" t="s">
        <v>123</v>
      </c>
      <c r="C95" s="90">
        <v>47868.1</v>
      </c>
      <c r="D95" s="82">
        <v>47868.1</v>
      </c>
      <c r="E95" s="81">
        <f t="shared" si="1"/>
        <v>100</v>
      </c>
    </row>
    <row r="96" spans="1:5" ht="16.5" customHeight="1">
      <c r="A96" s="18" t="s">
        <v>124</v>
      </c>
      <c r="B96" s="13" t="s">
        <v>125</v>
      </c>
      <c r="C96" s="83">
        <f>SUM(C97:C105)</f>
        <v>17395712.5</v>
      </c>
      <c r="D96" s="83">
        <f>SUM(D97:D105)</f>
        <v>19180990.9</v>
      </c>
      <c r="E96" s="83">
        <f t="shared" si="1"/>
        <v>110.3</v>
      </c>
    </row>
    <row r="97" spans="1:5" ht="16.5" customHeight="1">
      <c r="A97" s="64" t="s">
        <v>126</v>
      </c>
      <c r="B97" s="14" t="s">
        <v>127</v>
      </c>
      <c r="C97" s="90">
        <v>827998.9</v>
      </c>
      <c r="D97" s="82">
        <v>844962.3</v>
      </c>
      <c r="E97" s="81">
        <f t="shared" si="1"/>
        <v>102</v>
      </c>
    </row>
    <row r="98" spans="1:5" ht="16.5" customHeight="1">
      <c r="A98" s="64" t="s">
        <v>128</v>
      </c>
      <c r="B98" s="14" t="s">
        <v>129</v>
      </c>
      <c r="C98" s="90">
        <v>2973507.9</v>
      </c>
      <c r="D98" s="82">
        <v>3372349.8</v>
      </c>
      <c r="E98" s="81">
        <f t="shared" si="1"/>
        <v>113.4</v>
      </c>
    </row>
    <row r="99" spans="1:5" ht="16.5" customHeight="1">
      <c r="A99" s="64" t="s">
        <v>130</v>
      </c>
      <c r="B99" s="14" t="s">
        <v>131</v>
      </c>
      <c r="C99" s="82">
        <v>416115</v>
      </c>
      <c r="D99" s="82">
        <v>406675.4</v>
      </c>
      <c r="E99" s="81">
        <f t="shared" si="1"/>
        <v>97.7</v>
      </c>
    </row>
    <row r="100" spans="1:5" ht="16.5" customHeight="1">
      <c r="A100" s="64" t="s">
        <v>132</v>
      </c>
      <c r="B100" s="14" t="s">
        <v>133</v>
      </c>
      <c r="C100" s="82">
        <v>1338837.4</v>
      </c>
      <c r="D100" s="82">
        <v>1411985.6</v>
      </c>
      <c r="E100" s="81">
        <f t="shared" si="1"/>
        <v>105.5</v>
      </c>
    </row>
    <row r="101" spans="1:5" ht="16.5" customHeight="1">
      <c r="A101" s="64" t="s">
        <v>134</v>
      </c>
      <c r="B101" s="14" t="s">
        <v>135</v>
      </c>
      <c r="C101" s="82">
        <v>1129264.7</v>
      </c>
      <c r="D101" s="82">
        <v>1233813.9</v>
      </c>
      <c r="E101" s="81">
        <f t="shared" si="1"/>
        <v>109.3</v>
      </c>
    </row>
    <row r="102" spans="1:5" ht="16.5" customHeight="1">
      <c r="A102" s="64" t="s">
        <v>136</v>
      </c>
      <c r="B102" s="14" t="s">
        <v>137</v>
      </c>
      <c r="C102" s="82">
        <v>9888280.5</v>
      </c>
      <c r="D102" s="82">
        <v>10588041.5</v>
      </c>
      <c r="E102" s="81">
        <f t="shared" si="1"/>
        <v>107.1</v>
      </c>
    </row>
    <row r="103" spans="1:5" ht="16.5" customHeight="1">
      <c r="A103" s="64" t="s">
        <v>138</v>
      </c>
      <c r="B103" s="14" t="s">
        <v>139</v>
      </c>
      <c r="C103" s="82">
        <v>82362.4</v>
      </c>
      <c r="D103" s="82">
        <v>101494.2</v>
      </c>
      <c r="E103" s="81">
        <f t="shared" si="1"/>
        <v>123.2</v>
      </c>
    </row>
    <row r="104" spans="1:5" ht="16.5" customHeight="1">
      <c r="A104" s="64" t="s">
        <v>140</v>
      </c>
      <c r="B104" s="14" t="s">
        <v>141</v>
      </c>
      <c r="C104" s="82">
        <v>26370.6</v>
      </c>
      <c r="D104" s="82">
        <v>26370.6</v>
      </c>
      <c r="E104" s="81">
        <f t="shared" si="1"/>
        <v>100</v>
      </c>
    </row>
    <row r="105" spans="1:5" ht="16.5" customHeight="1">
      <c r="A105" s="64" t="s">
        <v>142</v>
      </c>
      <c r="B105" s="14" t="s">
        <v>143</v>
      </c>
      <c r="C105" s="82">
        <v>712975.1</v>
      </c>
      <c r="D105" s="82">
        <v>1195297.6</v>
      </c>
      <c r="E105" s="81">
        <f t="shared" si="1"/>
        <v>167.6</v>
      </c>
    </row>
    <row r="106" spans="1:5" ht="16.5" customHeight="1">
      <c r="A106" s="18" t="s">
        <v>144</v>
      </c>
      <c r="B106" s="13" t="s">
        <v>145</v>
      </c>
      <c r="C106" s="83">
        <f>SUM(C107:C110)</f>
        <v>10635102.4</v>
      </c>
      <c r="D106" s="83">
        <f>SUM(D107:D110)</f>
        <v>10920085.9</v>
      </c>
      <c r="E106" s="83">
        <f t="shared" si="1"/>
        <v>102.7</v>
      </c>
    </row>
    <row r="107" spans="1:5" ht="16.5" customHeight="1">
      <c r="A107" s="64" t="s">
        <v>146</v>
      </c>
      <c r="B107" s="14" t="s">
        <v>147</v>
      </c>
      <c r="C107" s="90">
        <f>4136375.5-0.1</f>
        <v>4136375.4</v>
      </c>
      <c r="D107" s="82">
        <v>3859841.6</v>
      </c>
      <c r="E107" s="81">
        <f t="shared" si="1"/>
        <v>93.3</v>
      </c>
    </row>
    <row r="108" spans="1:5" ht="16.5" customHeight="1">
      <c r="A108" s="64" t="s">
        <v>148</v>
      </c>
      <c r="B108" s="14" t="s">
        <v>149</v>
      </c>
      <c r="C108" s="82">
        <v>5491453.3</v>
      </c>
      <c r="D108" s="82">
        <v>6054737.2</v>
      </c>
      <c r="E108" s="81">
        <f t="shared" si="1"/>
        <v>110.3</v>
      </c>
    </row>
    <row r="109" spans="1:5" ht="16.5" customHeight="1">
      <c r="A109" s="64" t="s">
        <v>278</v>
      </c>
      <c r="B109" s="14" t="s">
        <v>279</v>
      </c>
      <c r="C109" s="82">
        <v>820745.1</v>
      </c>
      <c r="D109" s="82">
        <v>813300.6</v>
      </c>
      <c r="E109" s="81">
        <f t="shared" si="1"/>
        <v>99.1</v>
      </c>
    </row>
    <row r="110" spans="1:5" ht="16.5" customHeight="1">
      <c r="A110" s="64" t="s">
        <v>150</v>
      </c>
      <c r="B110" s="14" t="s">
        <v>151</v>
      </c>
      <c r="C110" s="82">
        <v>186528.6</v>
      </c>
      <c r="D110" s="82">
        <v>192206.5</v>
      </c>
      <c r="E110" s="81">
        <f t="shared" si="1"/>
        <v>103</v>
      </c>
    </row>
    <row r="111" spans="1:5" ht="16.5" customHeight="1">
      <c r="A111" s="18" t="s">
        <v>152</v>
      </c>
      <c r="B111" s="13" t="s">
        <v>153</v>
      </c>
      <c r="C111" s="83">
        <f>SUM(C112:C114)</f>
        <v>705472.4</v>
      </c>
      <c r="D111" s="83">
        <f>SUM(D112:D114)</f>
        <v>644129.2</v>
      </c>
      <c r="E111" s="83">
        <f t="shared" si="1"/>
        <v>91.3</v>
      </c>
    </row>
    <row r="112" spans="1:5" ht="16.5" customHeight="1">
      <c r="A112" s="64" t="s">
        <v>406</v>
      </c>
      <c r="B112" s="14" t="s">
        <v>407</v>
      </c>
      <c r="C112" s="81">
        <v>377731.4</v>
      </c>
      <c r="D112" s="81">
        <v>377731.4</v>
      </c>
      <c r="E112" s="81">
        <f t="shared" si="1"/>
        <v>100</v>
      </c>
    </row>
    <row r="113" spans="1:5" ht="16.5" customHeight="1" outlineLevel="1">
      <c r="A113" s="64" t="s">
        <v>154</v>
      </c>
      <c r="B113" s="14" t="s">
        <v>155</v>
      </c>
      <c r="C113" s="82">
        <v>0</v>
      </c>
      <c r="D113" s="82">
        <v>0</v>
      </c>
      <c r="E113" s="81" t="str">
        <f t="shared" si="1"/>
        <v> </v>
      </c>
    </row>
    <row r="114" spans="1:5" ht="16.5" customHeight="1">
      <c r="A114" s="64" t="s">
        <v>156</v>
      </c>
      <c r="B114" s="14" t="s">
        <v>157</v>
      </c>
      <c r="C114" s="82">
        <v>327741</v>
      </c>
      <c r="D114" s="82">
        <v>266397.8</v>
      </c>
      <c r="E114" s="81">
        <f t="shared" si="1"/>
        <v>81.3</v>
      </c>
    </row>
    <row r="115" spans="1:5" ht="16.5" customHeight="1">
      <c r="A115" s="18" t="s">
        <v>158</v>
      </c>
      <c r="B115" s="13" t="s">
        <v>159</v>
      </c>
      <c r="C115" s="83">
        <f>SUM(C116:C122)</f>
        <v>37765506.8</v>
      </c>
      <c r="D115" s="83">
        <f>SUM(D116:D122)</f>
        <v>38407374.1</v>
      </c>
      <c r="E115" s="83">
        <f t="shared" si="1"/>
        <v>101.7</v>
      </c>
    </row>
    <row r="116" spans="1:5" ht="16.5" customHeight="1">
      <c r="A116" s="64" t="s">
        <v>160</v>
      </c>
      <c r="B116" s="14" t="s">
        <v>161</v>
      </c>
      <c r="C116" s="82">
        <v>9901520.3</v>
      </c>
      <c r="D116" s="82">
        <v>10302726.6</v>
      </c>
      <c r="E116" s="81">
        <f t="shared" si="1"/>
        <v>104.1</v>
      </c>
    </row>
    <row r="117" spans="1:5" ht="16.5" customHeight="1">
      <c r="A117" s="64" t="s">
        <v>162</v>
      </c>
      <c r="B117" s="14" t="s">
        <v>163</v>
      </c>
      <c r="C117" s="82">
        <v>22565640.2</v>
      </c>
      <c r="D117" s="82">
        <v>22633598.8</v>
      </c>
      <c r="E117" s="81">
        <f t="shared" si="1"/>
        <v>100.3</v>
      </c>
    </row>
    <row r="118" spans="1:5" ht="16.5" customHeight="1">
      <c r="A118" s="64" t="s">
        <v>394</v>
      </c>
      <c r="B118" s="14" t="s">
        <v>395</v>
      </c>
      <c r="C118" s="82">
        <v>212679.8</v>
      </c>
      <c r="D118" s="82">
        <v>215152.1</v>
      </c>
      <c r="E118" s="81">
        <f t="shared" si="1"/>
        <v>101.2</v>
      </c>
    </row>
    <row r="119" spans="1:5" ht="16.5" customHeight="1">
      <c r="A119" s="64" t="s">
        <v>164</v>
      </c>
      <c r="B119" s="14" t="s">
        <v>165</v>
      </c>
      <c r="C119" s="82">
        <v>3782031.8</v>
      </c>
      <c r="D119" s="82">
        <v>3931186.2</v>
      </c>
      <c r="E119" s="81">
        <f t="shared" si="1"/>
        <v>103.9</v>
      </c>
    </row>
    <row r="120" spans="1:5" ht="16.5" customHeight="1">
      <c r="A120" s="64" t="s">
        <v>166</v>
      </c>
      <c r="B120" s="14" t="s">
        <v>167</v>
      </c>
      <c r="C120" s="82">
        <v>155740.5</v>
      </c>
      <c r="D120" s="82">
        <v>159458.6</v>
      </c>
      <c r="E120" s="81">
        <f t="shared" si="1"/>
        <v>102.4</v>
      </c>
    </row>
    <row r="121" spans="1:5" ht="16.5" customHeight="1">
      <c r="A121" s="64" t="s">
        <v>168</v>
      </c>
      <c r="B121" s="14" t="s">
        <v>169</v>
      </c>
      <c r="C121" s="82">
        <v>758538.6</v>
      </c>
      <c r="D121" s="82">
        <v>759255</v>
      </c>
      <c r="E121" s="81">
        <f t="shared" si="1"/>
        <v>100.1</v>
      </c>
    </row>
    <row r="122" spans="1:5" ht="16.5" customHeight="1">
      <c r="A122" s="64" t="s">
        <v>170</v>
      </c>
      <c r="B122" s="14" t="s">
        <v>171</v>
      </c>
      <c r="C122" s="82">
        <v>389355.6</v>
      </c>
      <c r="D122" s="82">
        <v>405996.8</v>
      </c>
      <c r="E122" s="81">
        <f t="shared" si="1"/>
        <v>104.3</v>
      </c>
    </row>
    <row r="123" spans="1:5" ht="16.5" customHeight="1">
      <c r="A123" s="18" t="s">
        <v>172</v>
      </c>
      <c r="B123" s="13" t="s">
        <v>173</v>
      </c>
      <c r="C123" s="83">
        <f>SUM(C124:C126)</f>
        <v>2075278.2</v>
      </c>
      <c r="D123" s="83">
        <f>SUM(D124:D126)</f>
        <v>2140300.5</v>
      </c>
      <c r="E123" s="83">
        <f t="shared" si="1"/>
        <v>103.1</v>
      </c>
    </row>
    <row r="124" spans="1:5" ht="16.5" customHeight="1">
      <c r="A124" s="64" t="s">
        <v>174</v>
      </c>
      <c r="B124" s="14" t="s">
        <v>175</v>
      </c>
      <c r="C124" s="90">
        <v>1893262</v>
      </c>
      <c r="D124" s="82">
        <v>1971706</v>
      </c>
      <c r="E124" s="81">
        <f t="shared" si="1"/>
        <v>104.1</v>
      </c>
    </row>
    <row r="125" spans="1:5" ht="16.5" customHeight="1">
      <c r="A125" s="64" t="s">
        <v>396</v>
      </c>
      <c r="B125" s="14" t="s">
        <v>397</v>
      </c>
      <c r="C125" s="82">
        <v>0</v>
      </c>
      <c r="D125" s="74">
        <v>0</v>
      </c>
      <c r="E125" s="81" t="str">
        <f>IF(C125=0," ",(D126/C125*100))</f>
        <v> </v>
      </c>
    </row>
    <row r="126" spans="1:5" ht="16.5" customHeight="1">
      <c r="A126" s="64" t="s">
        <v>176</v>
      </c>
      <c r="B126" s="14" t="s">
        <v>177</v>
      </c>
      <c r="C126" s="90">
        <v>182016.2</v>
      </c>
      <c r="D126" s="82">
        <v>168594.5</v>
      </c>
      <c r="E126" s="81">
        <f>D126/C126*100</f>
        <v>92.6</v>
      </c>
    </row>
    <row r="127" spans="1:5" ht="16.5" customHeight="1">
      <c r="A127" s="18" t="s">
        <v>178</v>
      </c>
      <c r="B127" s="13" t="s">
        <v>179</v>
      </c>
      <c r="C127" s="83">
        <f>SUM(C128:C134)</f>
        <v>10625307.3</v>
      </c>
      <c r="D127" s="83">
        <f>SUM(D128:D134)</f>
        <v>11099312.1</v>
      </c>
      <c r="E127" s="83">
        <f t="shared" si="1"/>
        <v>104.5</v>
      </c>
    </row>
    <row r="128" spans="1:5" ht="16.5" customHeight="1">
      <c r="A128" s="64" t="s">
        <v>180</v>
      </c>
      <c r="B128" s="14" t="s">
        <v>181</v>
      </c>
      <c r="C128" s="81">
        <v>5227295.9</v>
      </c>
      <c r="D128" s="82">
        <v>5307949.7</v>
      </c>
      <c r="E128" s="81">
        <f t="shared" si="1"/>
        <v>101.5</v>
      </c>
    </row>
    <row r="129" spans="1:5" ht="16.5" customHeight="1">
      <c r="A129" s="64" t="s">
        <v>182</v>
      </c>
      <c r="B129" s="14" t="s">
        <v>183</v>
      </c>
      <c r="C129" s="82">
        <v>2340398.4</v>
      </c>
      <c r="D129" s="82">
        <v>2454502.2</v>
      </c>
      <c r="E129" s="81">
        <f t="shared" si="1"/>
        <v>104.9</v>
      </c>
    </row>
    <row r="130" spans="1:5" ht="16.5" customHeight="1">
      <c r="A130" s="64" t="s">
        <v>184</v>
      </c>
      <c r="B130" s="14" t="s">
        <v>185</v>
      </c>
      <c r="C130" s="82">
        <v>54968.1</v>
      </c>
      <c r="D130" s="82">
        <v>53861.6</v>
      </c>
      <c r="E130" s="81">
        <f t="shared" si="1"/>
        <v>98</v>
      </c>
    </row>
    <row r="131" spans="1:5" ht="16.5" customHeight="1">
      <c r="A131" s="64" t="s">
        <v>186</v>
      </c>
      <c r="B131" s="14" t="s">
        <v>187</v>
      </c>
      <c r="C131" s="82">
        <v>349946.7</v>
      </c>
      <c r="D131" s="82">
        <v>344251.5</v>
      </c>
      <c r="E131" s="81">
        <f t="shared" si="1"/>
        <v>98.4</v>
      </c>
    </row>
    <row r="132" spans="1:5" ht="16.5" customHeight="1">
      <c r="A132" s="64" t="s">
        <v>188</v>
      </c>
      <c r="B132" s="14" t="s">
        <v>189</v>
      </c>
      <c r="C132" s="82">
        <v>5459</v>
      </c>
      <c r="D132" s="82">
        <v>5459</v>
      </c>
      <c r="E132" s="81">
        <f t="shared" si="1"/>
        <v>100</v>
      </c>
    </row>
    <row r="133" spans="1:5" ht="25.5" customHeight="1">
      <c r="A133" s="64" t="s">
        <v>190</v>
      </c>
      <c r="B133" s="14" t="s">
        <v>191</v>
      </c>
      <c r="C133" s="82">
        <v>350495</v>
      </c>
      <c r="D133" s="82">
        <v>352095</v>
      </c>
      <c r="E133" s="81">
        <f t="shared" si="1"/>
        <v>100.5</v>
      </c>
    </row>
    <row r="134" spans="1:5" ht="16.5" customHeight="1" outlineLevel="1">
      <c r="A134" s="64" t="s">
        <v>192</v>
      </c>
      <c r="B134" s="14" t="s">
        <v>193</v>
      </c>
      <c r="C134" s="82">
        <v>2296744.2</v>
      </c>
      <c r="D134" s="82">
        <v>2581193.1</v>
      </c>
      <c r="E134" s="81">
        <f t="shared" si="1"/>
        <v>112.4</v>
      </c>
    </row>
    <row r="135" spans="1:5" ht="16.5" customHeight="1">
      <c r="A135" s="18" t="s">
        <v>194</v>
      </c>
      <c r="B135" s="13" t="s">
        <v>195</v>
      </c>
      <c r="C135" s="83">
        <f>SUM(C136:C140)</f>
        <v>39910772.5</v>
      </c>
      <c r="D135" s="83">
        <f>SUM(D136:D140)</f>
        <v>40004130.2</v>
      </c>
      <c r="E135" s="83">
        <f t="shared" si="1"/>
        <v>100.2</v>
      </c>
    </row>
    <row r="136" spans="1:5" ht="16.5" customHeight="1">
      <c r="A136" s="64" t="s">
        <v>196</v>
      </c>
      <c r="B136" s="14" t="s">
        <v>197</v>
      </c>
      <c r="C136" s="82">
        <v>202248.4</v>
      </c>
      <c r="D136" s="82">
        <v>199135.9</v>
      </c>
      <c r="E136" s="81">
        <f t="shared" si="1"/>
        <v>98.5</v>
      </c>
    </row>
    <row r="137" spans="1:5" ht="16.5" customHeight="1">
      <c r="A137" s="64" t="s">
        <v>198</v>
      </c>
      <c r="B137" s="14" t="s">
        <v>199</v>
      </c>
      <c r="C137" s="82">
        <v>5360951.7</v>
      </c>
      <c r="D137" s="82">
        <v>5381254.2</v>
      </c>
      <c r="E137" s="81">
        <f t="shared" si="1"/>
        <v>100.4</v>
      </c>
    </row>
    <row r="138" spans="1:5" ht="16.5" customHeight="1">
      <c r="A138" s="64" t="s">
        <v>200</v>
      </c>
      <c r="B138" s="14" t="s">
        <v>201</v>
      </c>
      <c r="C138" s="82">
        <v>25142450.2</v>
      </c>
      <c r="D138" s="82">
        <v>25529171.2</v>
      </c>
      <c r="E138" s="81">
        <f t="shared" si="1"/>
        <v>101.5</v>
      </c>
    </row>
    <row r="139" spans="1:5" ht="16.5" customHeight="1">
      <c r="A139" s="64" t="s">
        <v>202</v>
      </c>
      <c r="B139" s="14" t="s">
        <v>203</v>
      </c>
      <c r="C139" s="82">
        <v>7772020.5</v>
      </c>
      <c r="D139" s="82">
        <v>7375830.4</v>
      </c>
      <c r="E139" s="81">
        <f t="shared" si="1"/>
        <v>94.9</v>
      </c>
    </row>
    <row r="140" spans="1:5" ht="16.5" customHeight="1">
      <c r="A140" s="64" t="s">
        <v>204</v>
      </c>
      <c r="B140" s="14" t="s">
        <v>205</v>
      </c>
      <c r="C140" s="82">
        <v>1433101.7</v>
      </c>
      <c r="D140" s="82">
        <v>1518738.5</v>
      </c>
      <c r="E140" s="81">
        <f t="shared" si="1"/>
        <v>106</v>
      </c>
    </row>
    <row r="141" spans="1:5" ht="16.5" customHeight="1">
      <c r="A141" s="18" t="s">
        <v>206</v>
      </c>
      <c r="B141" s="13" t="s">
        <v>207</v>
      </c>
      <c r="C141" s="83">
        <f>SUM(C142:C145)</f>
        <v>1432396.1</v>
      </c>
      <c r="D141" s="83">
        <f>SUM(D142:D145)</f>
        <v>1457299.8</v>
      </c>
      <c r="E141" s="83">
        <f t="shared" si="1"/>
        <v>101.7</v>
      </c>
    </row>
    <row r="142" spans="1:5" ht="16.5" customHeight="1">
      <c r="A142" s="64" t="s">
        <v>208</v>
      </c>
      <c r="B142" s="14" t="s">
        <v>209</v>
      </c>
      <c r="C142" s="82">
        <v>702675.6</v>
      </c>
      <c r="D142" s="82">
        <v>710461.3</v>
      </c>
      <c r="E142" s="81">
        <f t="shared" si="1"/>
        <v>101.1</v>
      </c>
    </row>
    <row r="143" spans="1:5" ht="16.5" customHeight="1">
      <c r="A143" s="64" t="s">
        <v>262</v>
      </c>
      <c r="B143" s="14" t="s">
        <v>261</v>
      </c>
      <c r="C143" s="82">
        <v>528404.6</v>
      </c>
      <c r="D143" s="82">
        <v>533112.8</v>
      </c>
      <c r="E143" s="81">
        <f t="shared" si="1"/>
        <v>100.9</v>
      </c>
    </row>
    <row r="144" spans="1:5" ht="16.5" customHeight="1">
      <c r="A144" s="64" t="s">
        <v>281</v>
      </c>
      <c r="B144" s="14" t="s">
        <v>280</v>
      </c>
      <c r="C144" s="82">
        <v>118404.7</v>
      </c>
      <c r="D144" s="82">
        <v>124759.9</v>
      </c>
      <c r="E144" s="81">
        <f t="shared" si="1"/>
        <v>105.4</v>
      </c>
    </row>
    <row r="145" spans="1:5" ht="16.5" customHeight="1">
      <c r="A145" s="64" t="s">
        <v>210</v>
      </c>
      <c r="B145" s="14" t="s">
        <v>211</v>
      </c>
      <c r="C145" s="82">
        <v>82911.2</v>
      </c>
      <c r="D145" s="82">
        <v>88965.8</v>
      </c>
      <c r="E145" s="81">
        <f t="shared" si="1"/>
        <v>107.3</v>
      </c>
    </row>
    <row r="146" spans="1:5" ht="16.5" customHeight="1">
      <c r="A146" s="65" t="s">
        <v>212</v>
      </c>
      <c r="B146" s="13" t="s">
        <v>213</v>
      </c>
      <c r="C146" s="83">
        <f>SUM(C147:C148)</f>
        <v>110449.2</v>
      </c>
      <c r="D146" s="83">
        <f>SUM(D147:D148)</f>
        <v>110769.2</v>
      </c>
      <c r="E146" s="83">
        <f aca="true" t="shared" si="2" ref="E146:E156">IF(C146=0," ",(D146/C146*100))</f>
        <v>100.3</v>
      </c>
    </row>
    <row r="147" spans="1:5" ht="16.5" customHeight="1">
      <c r="A147" s="64" t="s">
        <v>214</v>
      </c>
      <c r="B147" s="14" t="s">
        <v>215</v>
      </c>
      <c r="C147" s="82">
        <v>37010.2</v>
      </c>
      <c r="D147" s="82">
        <v>37330.2</v>
      </c>
      <c r="E147" s="81">
        <f t="shared" si="2"/>
        <v>100.9</v>
      </c>
    </row>
    <row r="148" spans="1:5" ht="16.5" customHeight="1">
      <c r="A148" s="64" t="s">
        <v>259</v>
      </c>
      <c r="B148" s="14" t="s">
        <v>260</v>
      </c>
      <c r="C148" s="82">
        <v>73439</v>
      </c>
      <c r="D148" s="82">
        <v>73439</v>
      </c>
      <c r="E148" s="81">
        <f t="shared" si="2"/>
        <v>100</v>
      </c>
    </row>
    <row r="149" spans="1:5" ht="24.75" customHeight="1">
      <c r="A149" s="18" t="s">
        <v>216</v>
      </c>
      <c r="B149" s="13" t="s">
        <v>217</v>
      </c>
      <c r="C149" s="83">
        <f>SUM(C150)</f>
        <v>811593.9</v>
      </c>
      <c r="D149" s="83">
        <f>SUM(D150)</f>
        <v>550887</v>
      </c>
      <c r="E149" s="83">
        <f t="shared" si="2"/>
        <v>67.9</v>
      </c>
    </row>
    <row r="150" spans="1:5" ht="16.5" customHeight="1">
      <c r="A150" s="64" t="s">
        <v>218</v>
      </c>
      <c r="B150" s="14" t="s">
        <v>219</v>
      </c>
      <c r="C150" s="81">
        <v>811593.9</v>
      </c>
      <c r="D150" s="82">
        <v>550887</v>
      </c>
      <c r="E150" s="81">
        <f t="shared" si="2"/>
        <v>67.9</v>
      </c>
    </row>
    <row r="151" spans="1:5" ht="25.5">
      <c r="A151" s="18" t="s">
        <v>357</v>
      </c>
      <c r="B151" s="13" t="s">
        <v>220</v>
      </c>
      <c r="C151" s="83">
        <f>SUM(C152:C154)</f>
        <v>6778533.9</v>
      </c>
      <c r="D151" s="83">
        <f>SUM(D152:D154)</f>
        <v>8782458.3</v>
      </c>
      <c r="E151" s="83">
        <f t="shared" si="2"/>
        <v>129.6</v>
      </c>
    </row>
    <row r="152" spans="1:5" ht="27" customHeight="1">
      <c r="A152" s="64" t="s">
        <v>221</v>
      </c>
      <c r="B152" s="14" t="s">
        <v>222</v>
      </c>
      <c r="C152" s="82">
        <v>1189033.9</v>
      </c>
      <c r="D152" s="82">
        <v>1189033.9</v>
      </c>
      <c r="E152" s="81">
        <f t="shared" si="2"/>
        <v>100</v>
      </c>
    </row>
    <row r="153" spans="1:5" ht="16.5" customHeight="1">
      <c r="A153" s="64" t="s">
        <v>223</v>
      </c>
      <c r="B153" s="14" t="s">
        <v>224</v>
      </c>
      <c r="C153" s="82">
        <v>1050000</v>
      </c>
      <c r="D153" s="82">
        <v>2200000</v>
      </c>
      <c r="E153" s="81">
        <f t="shared" si="2"/>
        <v>209.5</v>
      </c>
    </row>
    <row r="154" spans="1:5" ht="16.5" customHeight="1">
      <c r="A154" s="64" t="s">
        <v>225</v>
      </c>
      <c r="B154" s="14" t="s">
        <v>226</v>
      </c>
      <c r="C154" s="82">
        <v>4539500</v>
      </c>
      <c r="D154" s="82">
        <v>5393424.4</v>
      </c>
      <c r="E154" s="81">
        <f t="shared" si="2"/>
        <v>118.8</v>
      </c>
    </row>
    <row r="155" spans="1:5" ht="16.5" customHeight="1">
      <c r="A155" s="18" t="s">
        <v>227</v>
      </c>
      <c r="B155" s="13" t="s">
        <v>228</v>
      </c>
      <c r="C155" s="83">
        <f>C78+C88+C91+C96+C106+C111+C115+C123+C127+C135+C141+C146+C149+C151</f>
        <v>134568193.3</v>
      </c>
      <c r="D155" s="83">
        <f>D78+D88+D91+D96+D106+D111+D115+D123+D127+D135+D141+D146+D149+D151</f>
        <v>139299703.5</v>
      </c>
      <c r="E155" s="83">
        <f t="shared" si="2"/>
        <v>103.5</v>
      </c>
    </row>
    <row r="156" spans="1:5" ht="16.5" customHeight="1">
      <c r="A156" s="18" t="s">
        <v>229</v>
      </c>
      <c r="B156" s="14"/>
      <c r="C156" s="83">
        <f>C76-C155</f>
        <v>-8378706.3</v>
      </c>
      <c r="D156" s="83">
        <f>D76-D155</f>
        <v>-8012974.1</v>
      </c>
      <c r="E156" s="83">
        <f t="shared" si="2"/>
        <v>95.6</v>
      </c>
    </row>
    <row r="157" spans="1:5" ht="16.5" customHeight="1">
      <c r="A157" s="101" t="s">
        <v>231</v>
      </c>
      <c r="B157" s="102" t="s">
        <v>232</v>
      </c>
      <c r="C157" s="83">
        <f>C158+C163+C168+C174+C183</f>
        <v>8378706.3</v>
      </c>
      <c r="D157" s="83">
        <f>D158+D163+D168+D174+D183</f>
        <v>8012974.1</v>
      </c>
      <c r="E157" s="83">
        <f aca="true" t="shared" si="3" ref="E157:E164">IF(C157=0," ",(D157/C157*100))</f>
        <v>95.6</v>
      </c>
    </row>
    <row r="158" spans="1:5" ht="27" customHeight="1">
      <c r="A158" s="101" t="s">
        <v>284</v>
      </c>
      <c r="B158" s="103" t="s">
        <v>294</v>
      </c>
      <c r="C158" s="83">
        <f>C159+C161</f>
        <v>7000000</v>
      </c>
      <c r="D158" s="83">
        <v>0</v>
      </c>
      <c r="E158" s="83">
        <f t="shared" si="3"/>
        <v>0</v>
      </c>
    </row>
    <row r="159" spans="1:5" ht="27" customHeight="1">
      <c r="A159" s="66" t="s">
        <v>285</v>
      </c>
      <c r="B159" s="104" t="s">
        <v>295</v>
      </c>
      <c r="C159" s="86">
        <v>7000000</v>
      </c>
      <c r="D159" s="81">
        <v>0</v>
      </c>
      <c r="E159" s="81">
        <f t="shared" si="3"/>
        <v>0</v>
      </c>
    </row>
    <row r="160" spans="1:5" ht="39" customHeight="1" collapsed="1">
      <c r="A160" s="66" t="s">
        <v>286</v>
      </c>
      <c r="B160" s="104" t="s">
        <v>287</v>
      </c>
      <c r="C160" s="81">
        <v>7000000</v>
      </c>
      <c r="D160" s="81">
        <v>0</v>
      </c>
      <c r="E160" s="81">
        <f t="shared" si="3"/>
        <v>0</v>
      </c>
    </row>
    <row r="161" spans="1:5" ht="27" customHeight="1" hidden="1" outlineLevel="1">
      <c r="A161" s="66" t="s">
        <v>398</v>
      </c>
      <c r="B161" s="104" t="s">
        <v>399</v>
      </c>
      <c r="C161" s="81">
        <f>C162</f>
        <v>0</v>
      </c>
      <c r="D161" s="81"/>
      <c r="E161" s="81" t="str">
        <f t="shared" si="3"/>
        <v> </v>
      </c>
    </row>
    <row r="162" spans="1:5" ht="27" customHeight="1" hidden="1" outlineLevel="1">
      <c r="A162" s="66" t="s">
        <v>400</v>
      </c>
      <c r="B162" s="104" t="s">
        <v>401</v>
      </c>
      <c r="C162" s="81"/>
      <c r="D162" s="81"/>
      <c r="E162" s="81" t="str">
        <f t="shared" si="3"/>
        <v> </v>
      </c>
    </row>
    <row r="163" spans="1:5" ht="16.5" customHeight="1">
      <c r="A163" s="101" t="s">
        <v>233</v>
      </c>
      <c r="B163" s="103" t="s">
        <v>296</v>
      </c>
      <c r="C163" s="83">
        <f>C164+C166</f>
        <v>1367948.1</v>
      </c>
      <c r="D163" s="83">
        <f>D164+D166</f>
        <v>7709003.9</v>
      </c>
      <c r="E163" s="83">
        <f t="shared" si="3"/>
        <v>563.5</v>
      </c>
    </row>
    <row r="164" spans="1:5" ht="25.5" customHeight="1">
      <c r="A164" s="66" t="s">
        <v>234</v>
      </c>
      <c r="B164" s="104" t="s">
        <v>297</v>
      </c>
      <c r="C164" s="86">
        <v>36867948.1</v>
      </c>
      <c r="D164" s="81">
        <v>20209003.9</v>
      </c>
      <c r="E164" s="84">
        <f t="shared" si="3"/>
        <v>54.8</v>
      </c>
    </row>
    <row r="165" spans="1:5" ht="27" customHeight="1">
      <c r="A165" s="66" t="s">
        <v>298</v>
      </c>
      <c r="B165" s="104" t="s">
        <v>235</v>
      </c>
      <c r="C165" s="86">
        <v>36867948.1</v>
      </c>
      <c r="D165" s="81">
        <v>20209003.9</v>
      </c>
      <c r="E165" s="84">
        <f aca="true" t="shared" si="4" ref="E165:E170">IF(C165=0," ",(D165/C165*100))</f>
        <v>54.8</v>
      </c>
    </row>
    <row r="166" spans="1:5" ht="27" customHeight="1">
      <c r="A166" s="66" t="s">
        <v>288</v>
      </c>
      <c r="B166" s="104" t="s">
        <v>299</v>
      </c>
      <c r="C166" s="86">
        <v>-35500000</v>
      </c>
      <c r="D166" s="81">
        <v>-12500000</v>
      </c>
      <c r="E166" s="84">
        <f t="shared" si="4"/>
        <v>35.2</v>
      </c>
    </row>
    <row r="167" spans="1:5" ht="27" customHeight="1">
      <c r="A167" s="66" t="s">
        <v>289</v>
      </c>
      <c r="B167" s="104" t="s">
        <v>290</v>
      </c>
      <c r="C167" s="86">
        <v>-35500000</v>
      </c>
      <c r="D167" s="81">
        <v>-12500000</v>
      </c>
      <c r="E167" s="84">
        <f t="shared" si="4"/>
        <v>35.2</v>
      </c>
    </row>
    <row r="168" spans="1:5" ht="27" customHeight="1">
      <c r="A168" s="105" t="s">
        <v>324</v>
      </c>
      <c r="B168" s="103" t="s">
        <v>300</v>
      </c>
      <c r="C168" s="83">
        <f>C169</f>
        <v>-699880</v>
      </c>
      <c r="D168" s="83">
        <f>D170+D172</f>
        <v>-699880</v>
      </c>
      <c r="E168" s="83">
        <f t="shared" si="4"/>
        <v>100</v>
      </c>
    </row>
    <row r="169" spans="1:5" ht="27" customHeight="1">
      <c r="A169" s="66" t="s">
        <v>325</v>
      </c>
      <c r="B169" s="104" t="s">
        <v>301</v>
      </c>
      <c r="C169" s="86">
        <v>-699880</v>
      </c>
      <c r="D169" s="81">
        <f>D171+D173</f>
        <v>-699880</v>
      </c>
      <c r="E169" s="81">
        <f t="shared" si="4"/>
        <v>100</v>
      </c>
    </row>
    <row r="170" spans="1:5" ht="27" customHeight="1">
      <c r="A170" s="66" t="s">
        <v>291</v>
      </c>
      <c r="B170" s="104" t="s">
        <v>302</v>
      </c>
      <c r="C170" s="86">
        <v>30493120</v>
      </c>
      <c r="D170" s="81">
        <v>6493120</v>
      </c>
      <c r="E170" s="84">
        <f t="shared" si="4"/>
        <v>21.3</v>
      </c>
    </row>
    <row r="171" spans="1:5" ht="42" customHeight="1">
      <c r="A171" s="66" t="s">
        <v>292</v>
      </c>
      <c r="B171" s="104" t="s">
        <v>293</v>
      </c>
      <c r="C171" s="86">
        <v>30493120</v>
      </c>
      <c r="D171" s="81">
        <v>6493120</v>
      </c>
      <c r="E171" s="84">
        <f aca="true" t="shared" si="5" ref="E171:E194">IF(C171=0," ",(D171/C171*100))</f>
        <v>21.3</v>
      </c>
    </row>
    <row r="172" spans="1:5" ht="27" customHeight="1">
      <c r="A172" s="66" t="s">
        <v>236</v>
      </c>
      <c r="B172" s="104" t="s">
        <v>303</v>
      </c>
      <c r="C172" s="91">
        <v>-31193000</v>
      </c>
      <c r="D172" s="84">
        <v>-7193000</v>
      </c>
      <c r="E172" s="84">
        <f t="shared" si="5"/>
        <v>23.1</v>
      </c>
    </row>
    <row r="173" spans="1:5" ht="42" customHeight="1">
      <c r="A173" s="66" t="s">
        <v>237</v>
      </c>
      <c r="B173" s="104" t="s">
        <v>304</v>
      </c>
      <c r="C173" s="91">
        <v>-31193000</v>
      </c>
      <c r="D173" s="84">
        <v>-7193000</v>
      </c>
      <c r="E173" s="85">
        <f t="shared" si="5"/>
        <v>23.1</v>
      </c>
    </row>
    <row r="174" spans="1:5" ht="16.5" customHeight="1">
      <c r="A174" s="106" t="s">
        <v>238</v>
      </c>
      <c r="B174" s="103" t="s">
        <v>239</v>
      </c>
      <c r="C174" s="85">
        <f>C175+C179</f>
        <v>891024.3</v>
      </c>
      <c r="D174" s="85">
        <f>D175+D179</f>
        <v>891024.3</v>
      </c>
      <c r="E174" s="84">
        <f t="shared" si="5"/>
        <v>100</v>
      </c>
    </row>
    <row r="175" spans="1:5" ht="16.5" customHeight="1">
      <c r="A175" s="66" t="s">
        <v>240</v>
      </c>
      <c r="B175" s="104" t="s">
        <v>241</v>
      </c>
      <c r="C175" s="86">
        <v>-201587687.5</v>
      </c>
      <c r="D175" s="86">
        <v>-159025985.7</v>
      </c>
      <c r="E175" s="81">
        <f t="shared" si="5"/>
        <v>78.9</v>
      </c>
    </row>
    <row r="176" spans="1:5" ht="16.5" customHeight="1">
      <c r="A176" s="66" t="s">
        <v>242</v>
      </c>
      <c r="B176" s="104" t="s">
        <v>243</v>
      </c>
      <c r="C176" s="86">
        <v>-201587687.5</v>
      </c>
      <c r="D176" s="86">
        <v>-159025985.7</v>
      </c>
      <c r="E176" s="81">
        <f t="shared" si="5"/>
        <v>78.9</v>
      </c>
    </row>
    <row r="177" spans="1:5" ht="16.5" customHeight="1">
      <c r="A177" s="66" t="s">
        <v>305</v>
      </c>
      <c r="B177" s="104" t="s">
        <v>306</v>
      </c>
      <c r="C177" s="86">
        <v>-201587687.5</v>
      </c>
      <c r="D177" s="86">
        <v>-159025985.7</v>
      </c>
      <c r="E177" s="81">
        <f t="shared" si="5"/>
        <v>78.9</v>
      </c>
    </row>
    <row r="178" spans="1:5" ht="27" customHeight="1">
      <c r="A178" s="66" t="s">
        <v>307</v>
      </c>
      <c r="B178" s="104" t="s">
        <v>308</v>
      </c>
      <c r="C178" s="86">
        <v>-201587687.5</v>
      </c>
      <c r="D178" s="86">
        <v>-159025985.7</v>
      </c>
      <c r="E178" s="85">
        <f t="shared" si="5"/>
        <v>78.9</v>
      </c>
    </row>
    <row r="179" spans="1:5" ht="16.5" customHeight="1">
      <c r="A179" s="66" t="s">
        <v>244</v>
      </c>
      <c r="B179" s="104" t="s">
        <v>245</v>
      </c>
      <c r="C179" s="86">
        <v>202478711.8</v>
      </c>
      <c r="D179" s="86">
        <v>159917010</v>
      </c>
      <c r="E179" s="81">
        <f t="shared" si="5"/>
        <v>79</v>
      </c>
    </row>
    <row r="180" spans="1:5" ht="16.5" customHeight="1">
      <c r="A180" s="66" t="s">
        <v>246</v>
      </c>
      <c r="B180" s="104" t="s">
        <v>247</v>
      </c>
      <c r="C180" s="86">
        <v>202478711.8</v>
      </c>
      <c r="D180" s="86">
        <v>159917010</v>
      </c>
      <c r="E180" s="84">
        <f t="shared" si="5"/>
        <v>79</v>
      </c>
    </row>
    <row r="181" spans="1:5" ht="16.5" customHeight="1">
      <c r="A181" s="66" t="s">
        <v>309</v>
      </c>
      <c r="B181" s="104" t="s">
        <v>310</v>
      </c>
      <c r="C181" s="86">
        <v>202478711.8</v>
      </c>
      <c r="D181" s="86">
        <v>159917010</v>
      </c>
      <c r="E181" s="84">
        <f t="shared" si="5"/>
        <v>79</v>
      </c>
    </row>
    <row r="182" spans="1:5" ht="27" customHeight="1">
      <c r="A182" s="66" t="s">
        <v>311</v>
      </c>
      <c r="B182" s="104" t="s">
        <v>312</v>
      </c>
      <c r="C182" s="86">
        <v>202478711.8</v>
      </c>
      <c r="D182" s="86">
        <v>159917010</v>
      </c>
      <c r="E182" s="84">
        <f t="shared" si="5"/>
        <v>79</v>
      </c>
    </row>
    <row r="183" spans="1:5" ht="16.5" customHeight="1" collapsed="1">
      <c r="A183" s="106" t="s">
        <v>248</v>
      </c>
      <c r="B183" s="103" t="s">
        <v>249</v>
      </c>
      <c r="C183" s="83">
        <f>C186+C193</f>
        <v>-180386.1</v>
      </c>
      <c r="D183" s="85">
        <f>D184+D185</f>
        <v>112825.9</v>
      </c>
      <c r="E183" s="83">
        <f t="shared" si="5"/>
        <v>-62.5</v>
      </c>
    </row>
    <row r="184" spans="1:5" ht="27" customHeight="1" hidden="1" outlineLevel="1">
      <c r="A184" s="101" t="s">
        <v>361</v>
      </c>
      <c r="B184" s="103" t="s">
        <v>362</v>
      </c>
      <c r="C184" s="85">
        <v>0</v>
      </c>
      <c r="D184" s="85">
        <v>0</v>
      </c>
      <c r="E184" s="83" t="str">
        <f t="shared" si="5"/>
        <v> </v>
      </c>
    </row>
    <row r="185" spans="1:5" ht="27" customHeight="1">
      <c r="A185" s="106" t="s">
        <v>250</v>
      </c>
      <c r="B185" s="103" t="s">
        <v>251</v>
      </c>
      <c r="C185" s="83">
        <f>C186+C193</f>
        <v>-180386.1</v>
      </c>
      <c r="D185" s="83">
        <f>D186+D193</f>
        <v>112825.9</v>
      </c>
      <c r="E185" s="83">
        <f t="shared" si="5"/>
        <v>-62.5</v>
      </c>
    </row>
    <row r="186" spans="1:5" ht="27" customHeight="1">
      <c r="A186" s="66" t="s">
        <v>252</v>
      </c>
      <c r="B186" s="104" t="s">
        <v>313</v>
      </c>
      <c r="C186" s="86">
        <v>1037132.4</v>
      </c>
      <c r="D186" s="86">
        <f>D189+D190</f>
        <v>1037132.4</v>
      </c>
      <c r="E186" s="84">
        <f t="shared" si="5"/>
        <v>100</v>
      </c>
    </row>
    <row r="187" spans="1:5" ht="27" customHeight="1" collapsed="1">
      <c r="A187" s="66" t="s">
        <v>314</v>
      </c>
      <c r="B187" s="104" t="s">
        <v>315</v>
      </c>
      <c r="C187" s="86">
        <v>38.5</v>
      </c>
      <c r="D187" s="86">
        <v>38.5</v>
      </c>
      <c r="E187" s="81">
        <f t="shared" si="5"/>
        <v>100</v>
      </c>
    </row>
    <row r="188" spans="1:5" s="50" customFormat="1" ht="27" customHeight="1" hidden="1" outlineLevel="1">
      <c r="A188" s="66" t="s">
        <v>253</v>
      </c>
      <c r="B188" s="104" t="s">
        <v>254</v>
      </c>
      <c r="C188" s="84"/>
      <c r="D188" s="84"/>
      <c r="E188" s="81" t="str">
        <f t="shared" si="5"/>
        <v> </v>
      </c>
    </row>
    <row r="189" spans="1:5" s="50" customFormat="1" ht="37.5" customHeight="1">
      <c r="A189" s="66" t="s">
        <v>253</v>
      </c>
      <c r="B189" s="104" t="s">
        <v>255</v>
      </c>
      <c r="C189" s="91">
        <v>38.5</v>
      </c>
      <c r="D189" s="86">
        <v>38.5</v>
      </c>
      <c r="E189" s="81">
        <f t="shared" si="5"/>
        <v>100</v>
      </c>
    </row>
    <row r="190" spans="1:5" s="50" customFormat="1" ht="36.75" customHeight="1">
      <c r="A190" s="66" t="s">
        <v>316</v>
      </c>
      <c r="B190" s="104" t="s">
        <v>317</v>
      </c>
      <c r="C190" s="91">
        <v>1037093.9</v>
      </c>
      <c r="D190" s="81">
        <v>1037093.9</v>
      </c>
      <c r="E190" s="81">
        <f t="shared" si="5"/>
        <v>100</v>
      </c>
    </row>
    <row r="191" spans="1:5" s="50" customFormat="1" ht="41.25" customHeight="1">
      <c r="A191" s="66" t="s">
        <v>318</v>
      </c>
      <c r="B191" s="104" t="s">
        <v>256</v>
      </c>
      <c r="C191" s="91">
        <v>1037093.9</v>
      </c>
      <c r="D191" s="81">
        <v>1037093.9</v>
      </c>
      <c r="E191" s="81">
        <f t="shared" si="5"/>
        <v>100</v>
      </c>
    </row>
    <row r="192" spans="1:5" s="50" customFormat="1" ht="27" customHeight="1">
      <c r="A192" s="66" t="s">
        <v>319</v>
      </c>
      <c r="B192" s="104" t="s">
        <v>320</v>
      </c>
      <c r="C192" s="91">
        <v>-1217518.5</v>
      </c>
      <c r="D192" s="84">
        <v>-924306.5</v>
      </c>
      <c r="E192" s="81">
        <f t="shared" si="5"/>
        <v>75.9</v>
      </c>
    </row>
    <row r="193" spans="1:5" s="50" customFormat="1" ht="40.5" customHeight="1">
      <c r="A193" s="66" t="s">
        <v>321</v>
      </c>
      <c r="B193" s="104" t="s">
        <v>322</v>
      </c>
      <c r="C193" s="91">
        <v>-1217518.5</v>
      </c>
      <c r="D193" s="84">
        <v>-924306.5</v>
      </c>
      <c r="E193" s="81">
        <f t="shared" si="5"/>
        <v>75.9</v>
      </c>
    </row>
    <row r="194" spans="1:5" s="50" customFormat="1" ht="42.75" customHeight="1">
      <c r="A194" s="66" t="s">
        <v>323</v>
      </c>
      <c r="B194" s="104" t="s">
        <v>257</v>
      </c>
      <c r="C194" s="91">
        <v>-1217518.5</v>
      </c>
      <c r="D194" s="84">
        <v>-924306.5</v>
      </c>
      <c r="E194" s="81">
        <f t="shared" si="5"/>
        <v>75.9</v>
      </c>
    </row>
    <row r="195" spans="1:5" ht="14.25" customHeight="1">
      <c r="A195" s="113"/>
      <c r="B195" s="113"/>
      <c r="C195" s="113"/>
      <c r="D195" s="113"/>
      <c r="E195" s="113"/>
    </row>
    <row r="196" spans="2:5" ht="12" customHeight="1">
      <c r="B196" s="19"/>
      <c r="E196" s="6"/>
    </row>
    <row r="197" spans="1:5" s="47" customFormat="1" ht="18.75">
      <c r="A197" s="45" t="s">
        <v>282</v>
      </c>
      <c r="B197" s="46"/>
      <c r="C197" s="72"/>
      <c r="D197" s="53"/>
      <c r="E197" s="48" t="s">
        <v>283</v>
      </c>
    </row>
    <row r="198" spans="2:5" ht="12.75">
      <c r="B198" s="19"/>
      <c r="E198" s="6"/>
    </row>
    <row r="199" spans="2:5" ht="12.75">
      <c r="B199" s="19"/>
      <c r="E199" s="6"/>
    </row>
    <row r="200" spans="2:5" ht="12.75">
      <c r="B200" s="19"/>
      <c r="E200" s="6"/>
    </row>
    <row r="201" spans="2:5" ht="12.75">
      <c r="B201" s="1"/>
      <c r="D201" s="51"/>
      <c r="E201" s="6"/>
    </row>
    <row r="202" spans="2:5" ht="12.75">
      <c r="B202" s="1"/>
      <c r="D202" s="51"/>
      <c r="E202" s="6"/>
    </row>
    <row r="203" spans="2:5" ht="12.75">
      <c r="B203" s="1"/>
      <c r="D203" s="51"/>
      <c r="E203" s="6"/>
    </row>
    <row r="216" ht="12.75">
      <c r="A216" s="75" t="s">
        <v>412</v>
      </c>
    </row>
    <row r="217" ht="12.75">
      <c r="A217" s="75" t="s">
        <v>411</v>
      </c>
    </row>
    <row r="218" ht="12.75">
      <c r="A218" s="75" t="s">
        <v>410</v>
      </c>
    </row>
    <row r="219" ht="12.75">
      <c r="A219" s="76"/>
    </row>
    <row r="230" ht="15">
      <c r="A230" s="108"/>
    </row>
    <row r="231" ht="15">
      <c r="A231" s="108"/>
    </row>
    <row r="232" spans="1:4" ht="15">
      <c r="A232" s="108"/>
      <c r="B232" s="2"/>
      <c r="C232" s="73"/>
      <c r="D232" s="51"/>
    </row>
    <row r="233" spans="1:4" ht="15">
      <c r="A233" s="108"/>
      <c r="B233" s="2"/>
      <c r="C233" s="73"/>
      <c r="D233" s="51"/>
    </row>
    <row r="234" ht="15">
      <c r="A234" s="108"/>
    </row>
    <row r="235" ht="15">
      <c r="A235" s="108"/>
    </row>
    <row r="236" ht="15">
      <c r="A236" s="108" t="s">
        <v>418</v>
      </c>
    </row>
    <row r="256" ht="15.75" customHeight="1">
      <c r="A256" s="2"/>
    </row>
    <row r="257" ht="15.75" customHeight="1">
      <c r="A257" s="2"/>
    </row>
    <row r="258" ht="15.75" customHeight="1">
      <c r="A258" s="2"/>
    </row>
    <row r="259" ht="15.75" customHeight="1"/>
    <row r="260" ht="15.75" customHeight="1"/>
    <row r="261" ht="15.75" customHeight="1"/>
  </sheetData>
  <sheetProtection autoFilter="0"/>
  <autoFilter ref="A4:E195"/>
  <mergeCells count="3">
    <mergeCell ref="A3:D3"/>
    <mergeCell ref="A1:E1"/>
    <mergeCell ref="A195:E195"/>
  </mergeCells>
  <printOptions horizontalCentered="1"/>
  <pageMargins left="0.5905511811023623" right="0.3937007874015748" top="0.5118110236220472" bottom="0.5905511811023623" header="0.2755905511811024" footer="0.35433070866141736"/>
  <pageSetup fitToHeight="0" fitToWidth="1" horizontalDpi="600" verticalDpi="600" orientation="portrait" paperSize="9" scale="70" r:id="rId1"/>
  <headerFooter differentFirst="1" alignWithMargins="0">
    <oddHeader>&amp;C&amp;"Times New Roman,обычный"&amp;P</oddHeader>
  </headerFooter>
  <rowBreaks count="3" manualBreakCount="3">
    <brk id="79" max="4" man="1"/>
    <brk id="132" max="4" man="1"/>
    <brk id="178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k206_1</dc:creator>
  <cp:keywords/>
  <dc:description/>
  <cp:lastModifiedBy>Иванова М.А.</cp:lastModifiedBy>
  <cp:lastPrinted>2017-11-01T01:03:30Z</cp:lastPrinted>
  <dcterms:created xsi:type="dcterms:W3CDTF">2004-09-01T05:21:12Z</dcterms:created>
  <dcterms:modified xsi:type="dcterms:W3CDTF">2017-11-01T01:04:30Z</dcterms:modified>
  <cp:category/>
  <cp:version/>
  <cp:contentType/>
  <cp:contentStatus/>
</cp:coreProperties>
</file>