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1. Уточнение март-апрель\Сдано в ЗС\Текст+приложения\"/>
    </mc:Choice>
  </mc:AlternateContent>
  <bookViews>
    <workbookView xWindow="0" yWindow="1560" windowWidth="14910" windowHeight="11265"/>
  </bookViews>
  <sheets>
    <sheet name="Прил.4" sheetId="11" r:id="rId1"/>
  </sheets>
  <definedNames>
    <definedName name="_xlnm._FilterDatabase" localSheetId="0" hidden="1">Прил.4!$A$16:$D$111</definedName>
    <definedName name="_xlnm.Print_Titles" localSheetId="0">Прил.4!$15:$15</definedName>
    <definedName name="_xlnm.Print_Area" localSheetId="0">Прил.4!$A$1:$E$110</definedName>
  </definedNames>
  <calcPr calcId="162913" fullPrecision="0"/>
</workbook>
</file>

<file path=xl/calcChain.xml><?xml version="1.0" encoding="utf-8"?>
<calcChain xmlns="http://schemas.openxmlformats.org/spreadsheetml/2006/main">
  <c r="C80" i="11" l="1"/>
  <c r="D70" i="11"/>
  <c r="C70" i="11"/>
  <c r="D96" i="11"/>
  <c r="C96" i="11"/>
  <c r="C91" i="11" l="1"/>
  <c r="D80" i="11" l="1"/>
  <c r="D108" i="11"/>
  <c r="C108" i="11"/>
  <c r="D91" i="11"/>
  <c r="D90" i="11"/>
  <c r="C90" i="11"/>
  <c r="D71" i="11"/>
  <c r="C71" i="11"/>
  <c r="D67" i="11"/>
  <c r="C67" i="11"/>
  <c r="D63" i="11"/>
  <c r="C63" i="11"/>
  <c r="D50" i="11"/>
  <c r="C50" i="11"/>
  <c r="D48" i="11"/>
  <c r="C48" i="11"/>
  <c r="D45" i="11"/>
  <c r="C45" i="11"/>
  <c r="D41" i="11"/>
  <c r="C41" i="11"/>
  <c r="D38" i="11"/>
  <c r="D35" i="11" s="1"/>
  <c r="C38" i="11"/>
  <c r="D32" i="11"/>
  <c r="C32" i="11"/>
  <c r="D29" i="11"/>
  <c r="C29" i="11"/>
  <c r="D25" i="11"/>
  <c r="C25" i="11"/>
  <c r="D23" i="11"/>
  <c r="C23" i="11"/>
  <c r="D21" i="11"/>
  <c r="C21" i="11"/>
  <c r="D18" i="11"/>
  <c r="C18" i="11"/>
  <c r="C69" i="11" l="1"/>
  <c r="D69" i="11"/>
  <c r="D66" i="11" s="1"/>
  <c r="D65" i="11" s="1"/>
  <c r="D17" i="11"/>
  <c r="C66" i="11"/>
  <c r="C65" i="11" s="1"/>
  <c r="C35" i="11"/>
  <c r="C17" i="11" s="1"/>
  <c r="D110" i="11" l="1"/>
  <c r="C110" i="11"/>
</calcChain>
</file>

<file path=xl/sharedStrings.xml><?xml version="1.0" encoding="utf-8"?>
<sst xmlns="http://schemas.openxmlformats.org/spreadsheetml/2006/main" count="203" uniqueCount="203">
  <si>
    <t>АДМИНИСТРАТИВНЫЕ ПЛАТЕЖИ И СБОРЫ</t>
  </si>
  <si>
    <t>ШТРАФЫ, САНКЦИИ, ВОЗМЕЩЕНИЕ УЩЕРБА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</si>
  <si>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</si>
  <si>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Денежные взыскания (штрафы) за нарушение законодательства о рекламе</t>
  </si>
  <si>
    <t>Прочие поступления от денежных взысканий (штрафов) и иных сумм в возмещение ущерба</t>
  </si>
  <si>
    <t>ПРОЧИЕ НЕНАЛОГОВЫЕ ДОХОДЫ</t>
  </si>
  <si>
    <t>Прочие неналоговые доходы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</si>
  <si>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</si>
  <si>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БЕЗВОЗМЕЗДНЫЕ ПОСТУПЛЕНИЯ</t>
  </si>
  <si>
    <t>Дотации на выравнивание бюджетной обеспеченности</t>
  </si>
  <si>
    <t>Субвенции бюджетам на оплату жилищно-коммунальных услуг отдельным категориям граждан</t>
  </si>
  <si>
    <t>Денежные взыскания (штрафы) за нарушение законодательства Российской Федерации о пожарной безопасности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</si>
  <si>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</si>
  <si>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</si>
  <si>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Субвенции бюджетам на осуществление первичного воинского учета на территориях, где отсутствуют военные комиссариаты</t>
  </si>
  <si>
    <t>к Закону Иркутской области</t>
  </si>
  <si>
    <t>Иные межбюджетные трансферты</t>
  </si>
  <si>
    <t>Итого доходов</t>
  </si>
  <si>
    <t>НАЛОГОВЫЕ И НЕНАЛОГОВЫЕ ДОХОДЫ</t>
  </si>
  <si>
    <t xml:space="preserve">Наименование </t>
  </si>
  <si>
    <t>Код бюджетной классификации Российской Федерации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</si>
  <si>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</si>
  <si>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</si>
  <si>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</si>
  <si>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</si>
  <si>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</si>
  <si>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</si>
  <si>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</si>
  <si>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</si>
  <si>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Налог на имущество организаций</t>
  </si>
  <si>
    <t>Транспортный налог</t>
  </si>
  <si>
    <t>НАЛОГИ, СБОРЫ И РЕГУЛЯРНЫЕ ПЛАТЕЖИ ЗА ПОЛЬЗОВАНИЕ ПРИРОДНЫМИ РЕСУРСАМИ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</si>
  <si>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</si>
  <si>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</si>
  <si>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ГОСУДАРСТВЕННАЯ ПОШЛИНА</t>
  </si>
  <si>
    <t>Государственная пошлина за государственную регистрацию, а также за совершение прочих юридически значимых действий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</si>
  <si>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</si>
  <si>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ДОХОДЫ ОТ ОКАЗАНИЯ ПЛАТНЫХ УСЛУГ (РАБОТ) И КОМПЕНСАЦИИ ЗАТРАТ ГОСУДАРСТВА</t>
  </si>
  <si>
    <t xml:space="preserve">Доходы от оказания платных услуг (работ) </t>
  </si>
  <si>
    <t>Доходы от компенсации затрат государства</t>
  </si>
  <si>
    <t>Платежи, взимаемые государственными и муниципальными органами (организациями) за выполнение определенных функций</t>
  </si>
  <si>
    <t xml:space="preserve">Субвенции бюджетам на реализацию полномочий Российской Федерации по осуществлению социальных выплат безработным гражданам </t>
  </si>
  <si>
    <t>ДОХОДЫ ОТ ИСПОЛЬЗОВАНИЯ ИМУЩЕСТВА, НАХОДЯЩЕГОСЯ В ГОСУДАРСТВЕННОЙ И МУНИЦИПАЛЬНОЙ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</si>
  <si>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</si>
  <si>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</si>
  <si>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</si>
  <si>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Платежи от государственных и муниципальных унитарных предприятий</t>
  </si>
  <si>
    <t>ПЛАТЕЖИ ПРИ ПОЛЬЗОВАНИИ ПРИРОДНЫМИ РЕСУРСАМИ</t>
  </si>
  <si>
    <t>Плата за негативное воздействие на окружающую среду</t>
  </si>
  <si>
    <t>Платежи при пользовании недрами</t>
  </si>
  <si>
    <t xml:space="preserve">Плата за использование лесов </t>
  </si>
  <si>
    <t>Денежные взыскания (штрафы) за правонарушения в области дорожного движения</t>
  </si>
  <si>
    <t>Налог на игорный бизнес</t>
  </si>
  <si>
    <t>Проценты, полученные от предоставления бюджетных кредитов внутри страны</t>
  </si>
  <si>
    <t>000 1 00 00000 00 0000 000</t>
  </si>
  <si>
    <t>000 1 01 00000 00 0000 000</t>
  </si>
  <si>
    <t>000 1 01 01000 00 0000 110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</si>
  <si>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</si>
  <si>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</si>
  <si>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</si>
  <si>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</si>
  <si>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</si>
  <si>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000 1 06 00000 00 0000 000</t>
  </si>
  <si>
    <t>000 1 06 02000 02 0000 110</t>
  </si>
  <si>
    <t>000 1 06 04000 02 0000 110</t>
  </si>
  <si>
    <t>000 1 06 05000 02 0000 110</t>
  </si>
  <si>
    <t>000 1 07 00000 00 0000 000</t>
  </si>
  <si>
    <t>000 1 07 01000 01 0000 110</t>
  </si>
  <si>
    <t>000 1 07 04000 01 0000 110</t>
  </si>
  <si>
    <t>000 1 08 00000 00 0000 000</t>
  </si>
  <si>
    <t>000 1 08 07000 01 0000 110</t>
  </si>
  <si>
    <t>000 1 11 00000 00 0000 000</t>
  </si>
  <si>
    <t>000 1 11 01000 00 0000 120</t>
  </si>
  <si>
    <t>000 1 11 03000 00 0000 120</t>
  </si>
  <si>
    <t>000 1 11 05000 00 0000 120</t>
  </si>
  <si>
    <t>000 1 11 07000 00 0000 120</t>
  </si>
  <si>
    <t>000 1 12 00000 00 0000 000</t>
  </si>
  <si>
    <t>000 1 12 01000 01 0000 120</t>
  </si>
  <si>
    <t>000 1 12 02000 00 0000 120</t>
  </si>
  <si>
    <t>000 1 12 04000 00 0000 120</t>
  </si>
  <si>
    <t>000 1 13 00000 00 0000 000</t>
  </si>
  <si>
    <t>000 1 13 01000 00 0000 130</t>
  </si>
  <si>
    <t>000 1 13 02000 00 0000 130</t>
  </si>
  <si>
    <t>000 1 15 00000 00 0000 000</t>
  </si>
  <si>
    <t>000 1 15 02000 00 0000 140</t>
  </si>
  <si>
    <t>000 1 16 00000 00 0000 000</t>
  </si>
  <si>
    <t>000 1 16 02000 00 0000 140</t>
  </si>
  <si>
    <t>000 1 16 21000 00 0000 140</t>
  </si>
  <si>
    <t>000 1 16 26000 01 0000 140</t>
  </si>
  <si>
    <t>000 1 16 27000 01 0000 140</t>
  </si>
  <si>
    <t>000 1 16 30000 01 0000 140</t>
  </si>
  <si>
    <t>000 1 16 33000 00 0000 140</t>
  </si>
  <si>
    <t>000 1 16 37000 00 0000 140</t>
  </si>
  <si>
    <t>000 1 16 90000 00 0000 140</t>
  </si>
  <si>
    <t>000 1 17 00000 00 0000 000</t>
  </si>
  <si>
    <t>000 1 17 05000 00 0000 180</t>
  </si>
  <si>
    <t>000 2 00 00000 00 0000 000</t>
  </si>
  <si>
    <t>000 2 02 00000 00 0000 000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</si>
  <si>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</si>
  <si>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</si>
  <si>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</si>
  <si>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</si>
  <si>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Субвенции бюджетам на осуществление отдельных полномочий в области лесных отношений</t>
  </si>
  <si>
    <t>Субвенции бюджетам на осуществление отдельных полномочий в области водных отношений</t>
  </si>
  <si>
    <t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</t>
  </si>
  <si>
    <t>Субсидии бюджетам на софинансирование капитальных вложений в объекты государственной (муниципальной) собственности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</si>
  <si>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</si>
  <si>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(тыс. рублей)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</si>
  <si>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</si>
  <si>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 (штрафы) за нарушение бюджетного законодательства Российской Федерации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</si>
  <si>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</si>
  <si>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000 1 16 32000 00 0000 140</t>
  </si>
  <si>
    <t>000 1 16 18000 00 0000 140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</si>
  <si>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</si>
  <si>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</si>
  <si>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</si>
  <si>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</si>
  <si>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</si>
  <si>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Прочие субсидии</t>
  </si>
  <si>
    <t>Межбюджетные трансферты, передаваемые бюджетам на реализацию отдельных полномочий в области лекарственного обеспечения</t>
  </si>
  <si>
    <t>000 2 02 10000 00 0000 151</t>
  </si>
  <si>
    <t>000 2 02 15001 00 0000 151</t>
  </si>
  <si>
    <t>000 2 02 20000 00 0000 151</t>
  </si>
  <si>
    <t>000 2 02 20077 00 0000 151</t>
  </si>
  <si>
    <t>000 2 02 25541 02 0000 151</t>
  </si>
  <si>
    <t>000 2 02 25382 02 0000 151</t>
  </si>
  <si>
    <t>000 2 02 29999 00 0000 151</t>
  </si>
  <si>
    <t>000 2 02 30000 00 0000 151</t>
  </si>
  <si>
    <t>000 2 02 35250 00 0000 151</t>
  </si>
  <si>
    <t>000 2 02 35220 00 0000 151</t>
  </si>
  <si>
    <t>000 2 02 35240 00 0000 151</t>
  </si>
  <si>
    <t>000 2 02 35280 00 0000 151</t>
  </si>
  <si>
    <t>000 2 02 35118 00 0000 151</t>
  </si>
  <si>
    <t>000 2 02 35129 00 0000 151</t>
  </si>
  <si>
    <t>000 2 02 35128 00 0000 151</t>
  </si>
  <si>
    <t>000 2 02 35260 00 0000 151</t>
  </si>
  <si>
    <t>000 2 02 35290 00 0000 151</t>
  </si>
  <si>
    <t>000 2 02 35270 00 0000 151</t>
  </si>
  <si>
    <t>000 2 02 35135 00 0000 151</t>
  </si>
  <si>
    <t>000 2 02 35380 00 0000 151</t>
  </si>
  <si>
    <t>000 2 02 35137 00 0000 151</t>
  </si>
  <si>
    <t>000 2 02 40000 00 0000 151</t>
  </si>
  <si>
    <t>000 2 02 45161 00 0000 151</t>
  </si>
  <si>
    <t>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</si>
  <si>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Субсидии бюджетам на реализацию федеральных целевых программ</t>
  </si>
  <si>
    <t>000 2 02 20051 00 0000 151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</si>
  <si>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</si>
  <si>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Субсидии бюджетам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</si>
  <si>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000 2 02 25082 02 0000 151</t>
  </si>
  <si>
    <t>000 2 02 25086 00 0000 151</t>
  </si>
  <si>
    <t>Субсидии бюджетам на поддержку экономического и социального развития коренных малочисленных народов Севера, Сибири и Дальнего Востока</t>
  </si>
  <si>
    <t>Субсидия бюджетам на поддержку отрасли культуры</t>
  </si>
  <si>
    <t>000 2 02 25515 00 0000 151</t>
  </si>
  <si>
    <t>000 2 02 25519 00 0000 151</t>
  </si>
  <si>
    <t>Субсидии бюджетам субъектов Российской Федерации на повышение продуктивности в молочном скотоводстве</t>
  </si>
  <si>
    <t>000 2 02 25542 02 0000 151</t>
  </si>
  <si>
    <t>000 2 02 25543 02 0000 151</t>
  </si>
  <si>
    <t>000 2 02 25558 00 0000 151</t>
  </si>
  <si>
    <t>Единая субвенция бюджетам субъектов Российской Федерации и бюджету г. Байконура</t>
  </si>
  <si>
    <t>000 2 02 35900 02 0000 151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</si>
  <si>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</si>
  <si>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000 2 02 25520 00 0000 151</t>
  </si>
  <si>
    <t>Субсидии бюджетам на реализацию мероприятий по содействию созданию в субъектах Российской Федерации новых мест в общеобразовательных организациях</t>
  </si>
  <si>
    <t>000 1 16 46000 00 0000 140</t>
  </si>
  <si>
    <t>Субсидии бюджетам на обеспечение развития и укрепление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</si>
  <si>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Субсидии бюджетам субъектов Российской Федерации на закупку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</si>
  <si>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000 2 02 25554 02 0000 151</t>
  </si>
  <si>
    <t>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</si>
  <si>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</si>
  <si>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000 2 02 35120 00 0000 151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</si>
  <si>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</si>
  <si>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000 1 16 25000 00 0000 140</t>
  </si>
  <si>
    <t>000 1 11 05300 00 0000 120</t>
  </si>
  <si>
    <t>«Об областном бюджете на 2018 год</t>
  </si>
  <si>
    <t>и на плановый период 2019 и 2020 годов»</t>
  </si>
  <si>
    <t>ПРОГНОЗИРУЕМЫЕ ДОХОДЫ ОБЛАСТНОГО БЮДЖЕТА НА ПЛАНОВЫЙ ПЕРИОД 2019 И 2020 ГОДОВ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</si>
  <si>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</si>
  <si>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Субсидии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</si>
  <si>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000 2 02 25466 00 0000 151</t>
  </si>
  <si>
    <t>Субсидии бюджетам на поддержку творческой деятельности и техническое оснащение детских и кукольных театров</t>
  </si>
  <si>
    <t>000 2 02 25517 00 0000 151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</si>
  <si>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</si>
  <si>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000 2 02 25467 00 0000 151</t>
  </si>
  <si>
    <t>Субсидии бюджетам субъектов Российской Федерации на возмещение части процентной ставки по инвестиционным кредитам (займам) в агропромышленном комплексе</t>
  </si>
  <si>
    <t>000 2 02 25544 02 0000 151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</si>
  <si>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</si>
  <si>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000 2 02 35176 00 0000 151</t>
  </si>
  <si>
    <t>Субсидии бюджетам на поддержку обустройства мест массового отдыха населения (городских парков)</t>
  </si>
  <si>
    <t>000 2 02 25560 00 0000 151</t>
  </si>
  <si>
    <t>Субсидии бюджетам на реализацию мероприятий по устойчивому развитию сельских территорий</t>
  </si>
  <si>
    <t>000 2 02 25567 00 0000 151</t>
  </si>
  <si>
    <t>Субсидии бюджетам субъектов Российской Федерации на 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</si>
  <si>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000 2 02 25402 02 0000 151</t>
  </si>
  <si>
    <t>к Закону Иркутской области «О внесении изменений</t>
  </si>
  <si>
    <t>в Закон Иркутской области «Об областном бюджете</t>
  </si>
  <si>
    <t>на 2018 год и на плановый период 2019 и 2020 годов»</t>
  </si>
  <si>
    <t>от</t>
  </si>
  <si>
    <t>от 18 декабря 2017 года № 98-ОЗ</t>
  </si>
  <si>
    <t>».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</si>
  <si>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</t>
  </si>
  <si>
    <t>Сумма</t>
  </si>
  <si>
    <t>Приложение 2</t>
  </si>
  <si>
    <t xml:space="preserve"> «Приложение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</si>
</sst>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_-* #,##0.0_р_._-;\-* #,##0.0_р_._-;_-* &quot;-&quot;??_р_._-;_-@_-"/>
  </numFmts>
  <fonts count="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5" fillId="2" borderId="0" xfId="0" applyFont="1" applyFill="1"/>
    <xf numFmtId="0" fontId="5" fillId="2" borderId="1" xfId="0" applyFont="1" applyFill="1" applyBorder="1" applyAlignment="1">
      <alignment horizontal="left" vertical="center" wrapText="1" indent="2"/>
    </xf>
    <xf numFmtId="3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left" indent="8"/>
    </xf>
    <xf numFmtId="0" fontId="7" fillId="2" borderId="0" xfId="0" applyFont="1" applyFill="1"/>
    <xf numFmtId="0" fontId="3" fillId="2" borderId="0" xfId="1" applyFont="1" applyFill="1"/>
    <xf numFmtId="0" fontId="7" fillId="2" borderId="0" xfId="1" applyFont="1" applyFill="1"/>
    <xf numFmtId="0" fontId="5" fillId="2" borderId="0" xfId="1" applyFont="1" applyFill="1" applyAlignment="1">
      <alignment horizontal="left" indent="34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6" fontId="5" fillId="2" borderId="0" xfId="3" applyNumberFormat="1" applyFont="1" applyFill="1"/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/>
    </xf>
    <xf numFmtId="1" fontId="4" fillId="2" borderId="1" xfId="1" applyNumberFormat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 applyProtection="1">
      <alignment horizontal="left" vertical="center" wrapText="1"/>
      <protection locked="0"/>
    </xf>
    <xf numFmtId="3" fontId="4" fillId="2" borderId="1" xfId="1" applyNumberFormat="1" applyFont="1" applyFill="1" applyBorder="1" applyAlignment="1" applyProtection="1">
      <alignment horizontal="center" vertical="center" wrapText="1"/>
    </xf>
    <xf numFmtId="165" fontId="4" fillId="2" borderId="1" xfId="1" applyNumberFormat="1" applyFont="1" applyFill="1" applyBorder="1" applyAlignment="1">
      <alignment vertical="center"/>
    </xf>
    <xf numFmtId="165" fontId="7" fillId="2" borderId="0" xfId="1" applyNumberFormat="1" applyFont="1" applyFill="1"/>
    <xf numFmtId="3" fontId="5" fillId="2" borderId="1" xfId="1" applyNumberFormat="1" applyFont="1" applyFill="1" applyBorder="1" applyAlignment="1" applyProtection="1">
      <alignment horizontal="left" vertical="center" wrapText="1"/>
      <protection locked="0"/>
    </xf>
    <xf numFmtId="3" fontId="5" fillId="2" borderId="1" xfId="1" applyNumberFormat="1" applyFont="1" applyFill="1" applyBorder="1" applyAlignment="1" applyProtection="1">
      <alignment horizontal="center" vertical="center" wrapText="1"/>
    </xf>
    <xf numFmtId="165" fontId="5" fillId="2" borderId="1" xfId="1" applyNumberFormat="1" applyFont="1" applyFill="1" applyBorder="1" applyAlignment="1">
      <alignment vertical="center"/>
    </xf>
    <xf numFmtId="3" fontId="5" fillId="2" borderId="1" xfId="1" applyNumberFormat="1" applyFont="1" applyFill="1" applyBorder="1" applyAlignment="1" applyProtection="1">
      <alignment horizontal="left" vertical="center" wrapText="1" indent="1"/>
      <protection locked="0"/>
    </xf>
    <xf numFmtId="3" fontId="5" fillId="2" borderId="1" xfId="0" applyNumberFormat="1" applyFont="1" applyFill="1" applyBorder="1" applyAlignment="1" applyProtection="1">
      <alignment horizontal="left" vertical="center" wrapText="1"/>
      <protection locked="0"/>
    </xf>
    <xf numFmtId="165" fontId="5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 applyProtection="1">
      <alignment horizontal="left" vertical="center" wrapText="1" indent="1"/>
      <protection locked="0"/>
    </xf>
    <xf numFmtId="3" fontId="5" fillId="2" borderId="1" xfId="0" applyNumberFormat="1" applyFont="1" applyFill="1" applyBorder="1" applyAlignment="1" applyProtection="1">
      <alignment horizontal="left" vertical="top" wrapText="1" indent="1"/>
      <protection locked="0"/>
    </xf>
    <xf numFmtId="3" fontId="5" fillId="2" borderId="1" xfId="0" applyNumberFormat="1" applyFont="1" applyFill="1" applyBorder="1" applyAlignment="1" applyProtection="1">
      <alignment horizontal="left" vertical="top" wrapText="1"/>
      <protection locked="0"/>
    </xf>
    <xf numFmtId="165" fontId="4" fillId="2" borderId="1" xfId="0" applyNumberFormat="1" applyFont="1" applyFill="1" applyBorder="1" applyAlignment="1" applyProtection="1">
      <alignment horizontal="left" vertical="center" wrapText="1"/>
    </xf>
    <xf numFmtId="165" fontId="4" fillId="2" borderId="1" xfId="0" applyNumberFormat="1" applyFont="1" applyFill="1" applyBorder="1" applyAlignment="1" applyProtection="1">
      <alignment horizontal="center" vertical="center" wrapText="1"/>
    </xf>
    <xf numFmtId="165" fontId="4" fillId="2" borderId="1" xfId="0" applyNumberFormat="1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horizontal="left" vertical="center" wrapText="1" indent="2"/>
    </xf>
    <xf numFmtId="165" fontId="5" fillId="2" borderId="1" xfId="0" applyNumberFormat="1" applyFont="1" applyFill="1" applyBorder="1" applyAlignment="1" applyProtection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left" wrapText="1" indent="2"/>
    </xf>
    <xf numFmtId="165" fontId="5" fillId="2" borderId="1" xfId="0" applyNumberFormat="1" applyFont="1" applyFill="1" applyBorder="1" applyAlignment="1">
      <alignment horizontal="left" vertical="top" wrapText="1" indent="2"/>
    </xf>
    <xf numFmtId="165" fontId="5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1" applyFont="1" applyFill="1" applyBorder="1" applyAlignment="1">
      <alignment horizontal="center" vertical="center"/>
    </xf>
    <xf numFmtId="165" fontId="4" fillId="2" borderId="1" xfId="1" applyNumberFormat="1" applyFont="1" applyFill="1" applyBorder="1"/>
    <xf numFmtId="0" fontId="5" fillId="2" borderId="0" xfId="0" applyFont="1" applyFill="1" applyAlignment="1">
      <alignment horizontal="left"/>
    </xf>
    <xf numFmtId="0" fontId="3" fillId="2" borderId="0" xfId="1" applyFont="1" applyFill="1" applyAlignment="1">
      <alignment horizontal="center" vertical="center"/>
    </xf>
    <xf numFmtId="165" fontId="5" fillId="2" borderId="1" xfId="0" applyNumberFormat="1" applyFont="1" applyFill="1" applyBorder="1" applyAlignment="1" applyProtection="1">
      <alignment horizontal="left" vertical="center" wrapText="1"/>
      <protection locked="0"/>
    </xf>
    <xf numFmtId="165" fontId="5" fillId="2" borderId="1" xfId="0" applyNumberFormat="1" applyFont="1" applyFill="1" applyBorder="1" applyAlignment="1">
      <alignment horizontal="left" wrapText="1" indent="1"/>
    </xf>
    <xf numFmtId="165" fontId="5" fillId="2" borderId="1" xfId="0" applyNumberFormat="1" applyFont="1" applyFill="1" applyBorder="1" applyAlignment="1">
      <alignment horizontal="left" vertical="top" wrapText="1" indent="1"/>
    </xf>
    <xf numFmtId="0" fontId="5" fillId="2" borderId="0" xfId="0" applyFont="1" applyFill="1" applyAlignment="1">
      <alignment horizontal="left" vertical="top" indent="8"/>
    </xf>
    <xf numFmtId="0" fontId="4" fillId="2" borderId="0" xfId="1" applyFont="1" applyFill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4" xfId="4"/>
    <cellStyle name="Финансовый" xfId="3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0"/>
  <sheetViews>
    <sheetView tabSelected="1" view="pageBreakPreview" zoomScaleNormal="85" zoomScaleSheetLayoutView="100" workbookViewId="0">
      <pane xSplit="2" ySplit="17" topLeftCell="C66" activePane="bottomRight" state="frozen"/>
      <selection pane="topRight" activeCell="C1" sqref="C1"/>
      <selection pane="bottomLeft" activeCell="A13" sqref="A13"/>
      <selection pane="bottomRight" activeCell="A12" sqref="A12:D12"/>
    </sheetView>
  </sheetViews>
  <sheetFormatPr defaultColWidth="9.140625" defaultRowHeight="12" x14ac:dyDescent="0.2"/>
  <cols>
    <col min="1" max="1" width="70.5703125" style="6" customWidth="1"/>
    <col min="2" max="2" width="29.42578125" style="43" customWidth="1"/>
    <col min="3" max="3" width="19.5703125" style="6" customWidth="1"/>
    <col min="4" max="4" width="18.7109375" style="6" customWidth="1"/>
    <col min="5" max="5" width="3" style="6" customWidth="1"/>
    <col min="6" max="6" width="9.140625" style="6"/>
    <col min="7" max="8" width="9.140625" style="7"/>
    <col min="9" max="16384" width="9.140625" style="6"/>
  </cols>
  <sheetData>
    <row r="1" spans="1:8" ht="15.75" x14ac:dyDescent="0.25">
      <c r="B1" s="4" t="s">
        <v>201</v>
      </c>
    </row>
    <row r="2" spans="1:8" ht="15.75" x14ac:dyDescent="0.25">
      <c r="B2" s="4" t="s">
        <v>193</v>
      </c>
    </row>
    <row r="3" spans="1:8" ht="15.75" x14ac:dyDescent="0.25">
      <c r="B3" s="4" t="s">
        <v>194</v>
      </c>
    </row>
    <row r="4" spans="1:8" ht="15.75" x14ac:dyDescent="0.25">
      <c r="B4" s="4" t="s">
        <v>195</v>
      </c>
    </row>
    <row r="5" spans="1:8" ht="24" customHeight="1" x14ac:dyDescent="0.2">
      <c r="B5" s="47" t="s">
        <v>196</v>
      </c>
    </row>
    <row r="6" spans="1:8" s="1" customFormat="1" ht="15.75" x14ac:dyDescent="0.25">
      <c r="B6" s="4" t="s">
        <v>202</v>
      </c>
      <c r="G6" s="5"/>
      <c r="H6" s="5"/>
    </row>
    <row r="7" spans="1:8" s="1" customFormat="1" ht="15.75" x14ac:dyDescent="0.25">
      <c r="B7" s="4" t="s">
        <v>15</v>
      </c>
      <c r="G7" s="5"/>
      <c r="H7" s="5"/>
    </row>
    <row r="8" spans="1:8" s="1" customFormat="1" ht="15.75" x14ac:dyDescent="0.25">
      <c r="B8" s="4" t="s">
        <v>173</v>
      </c>
      <c r="G8" s="5"/>
      <c r="H8" s="5"/>
    </row>
    <row r="9" spans="1:8" s="1" customFormat="1" ht="15.75" x14ac:dyDescent="0.25">
      <c r="B9" s="4" t="s">
        <v>174</v>
      </c>
      <c r="G9" s="5"/>
      <c r="H9" s="5"/>
    </row>
    <row r="10" spans="1:8" s="1" customFormat="1" ht="15.75" x14ac:dyDescent="0.25">
      <c r="B10" s="4" t="s">
        <v>197</v>
      </c>
      <c r="G10" s="5"/>
      <c r="H10" s="5"/>
    </row>
    <row r="11" spans="1:8" ht="15.75" x14ac:dyDescent="0.25">
      <c r="A11" s="8"/>
      <c r="B11" s="9"/>
      <c r="C11" s="10"/>
      <c r="D11" s="10"/>
    </row>
    <row r="12" spans="1:8" ht="26.25" customHeight="1" x14ac:dyDescent="0.25">
      <c r="A12" s="48" t="s">
        <v>175</v>
      </c>
      <c r="B12" s="48"/>
      <c r="C12" s="48"/>
      <c r="D12" s="48"/>
    </row>
    <row r="13" spans="1:8" ht="15.75" x14ac:dyDescent="0.25">
      <c r="A13" s="11"/>
      <c r="B13" s="12"/>
      <c r="C13" s="13"/>
      <c r="D13" s="13"/>
    </row>
    <row r="14" spans="1:8" ht="15.75" x14ac:dyDescent="0.25">
      <c r="A14" s="10"/>
      <c r="B14" s="14"/>
      <c r="C14" s="15"/>
      <c r="D14" s="15" t="s">
        <v>107</v>
      </c>
    </row>
    <row r="15" spans="1:8" ht="37.5" customHeight="1" x14ac:dyDescent="0.2">
      <c r="A15" s="49" t="s">
        <v>19</v>
      </c>
      <c r="B15" s="49" t="s">
        <v>20</v>
      </c>
      <c r="C15" s="51" t="s">
        <v>200</v>
      </c>
      <c r="D15" s="52"/>
    </row>
    <row r="16" spans="1:8" ht="15.75" x14ac:dyDescent="0.2">
      <c r="A16" s="50"/>
      <c r="B16" s="50"/>
      <c r="C16" s="16">
        <v>2019</v>
      </c>
      <c r="D16" s="16">
        <v>2020</v>
      </c>
    </row>
    <row r="17" spans="1:8" ht="15.75" x14ac:dyDescent="0.2">
      <c r="A17" s="17" t="s">
        <v>18</v>
      </c>
      <c r="B17" s="18" t="s">
        <v>54</v>
      </c>
      <c r="C17" s="19">
        <f>C18+C21+C23+C25+C29+C32+C35+C41+C45+C48+C50+C63</f>
        <v>112544676.09999999</v>
      </c>
      <c r="D17" s="19">
        <f>D18+D21+D23+D25+D29+D32+D35+D41+D45+D48+D50+D63</f>
        <v>116246430.3</v>
      </c>
      <c r="G17" s="20"/>
      <c r="H17" s="20"/>
    </row>
    <row r="18" spans="1:8" ht="15.75" x14ac:dyDescent="0.2">
      <c r="A18" s="21" t="s">
        <v>21</v>
      </c>
      <c r="B18" s="22" t="s">
        <v>55</v>
      </c>
      <c r="C18" s="23">
        <f t="shared" ref="C18:D18" si="0">C19+C20</f>
        <v>79289032.799999997</v>
      </c>
      <c r="D18" s="23">
        <f t="shared" si="0"/>
        <v>81566933.599999994</v>
      </c>
    </row>
    <row r="19" spans="1:8" ht="15.75" x14ac:dyDescent="0.2">
      <c r="A19" s="24" t="s">
        <v>22</v>
      </c>
      <c r="B19" s="22" t="s">
        <v>56</v>
      </c>
      <c r="C19" s="23">
        <v>42046483.799999997</v>
      </c>
      <c r="D19" s="23">
        <v>41744881.600000001</v>
      </c>
    </row>
    <row r="20" spans="1:8" ht="15.75" x14ac:dyDescent="0.2">
      <c r="A20" s="24" t="s">
        <v>23</v>
      </c>
      <c r="B20" s="22" t="s">
        <v>57</v>
      </c>
      <c r="C20" s="23">
        <v>37242549</v>
      </c>
      <c r="D20" s="23">
        <v>39822052</v>
      </c>
    </row>
    <row r="21" spans="1:8" ht="31.5" x14ac:dyDescent="0.2">
      <c r="A21" s="21" t="s">
        <v>24</v>
      </c>
      <c r="B21" s="22" t="s">
        <v>58</v>
      </c>
      <c r="C21" s="23">
        <f>C22</f>
        <v>8102924.7000000002</v>
      </c>
      <c r="D21" s="23">
        <f t="shared" ref="D21" si="1">D22</f>
        <v>8281188.0999999996</v>
      </c>
    </row>
    <row r="22" spans="1:8" ht="31.5" x14ac:dyDescent="0.2">
      <c r="A22" s="24" t="s">
        <v>25</v>
      </c>
      <c r="B22" s="22" t="s">
        <v>59</v>
      </c>
      <c r="C22" s="23">
        <v>8102924.7000000002</v>
      </c>
      <c r="D22" s="23">
        <v>8281188.0999999996</v>
      </c>
    </row>
    <row r="23" spans="1:8" ht="15.75" x14ac:dyDescent="0.2">
      <c r="A23" s="21" t="s">
        <v>26</v>
      </c>
      <c r="B23" s="22" t="s">
        <v>60</v>
      </c>
      <c r="C23" s="23">
        <f t="shared" ref="C23:D23" si="2">C24</f>
        <v>3738284</v>
      </c>
      <c r="D23" s="23">
        <f t="shared" si="2"/>
        <v>3887815</v>
      </c>
    </row>
    <row r="24" spans="1:8" ht="31.5" x14ac:dyDescent="0.2">
      <c r="A24" s="24" t="s">
        <v>27</v>
      </c>
      <c r="B24" s="22" t="s">
        <v>61</v>
      </c>
      <c r="C24" s="23">
        <v>3738284</v>
      </c>
      <c r="D24" s="23">
        <v>3887815</v>
      </c>
    </row>
    <row r="25" spans="1:8" ht="15.75" x14ac:dyDescent="0.2">
      <c r="A25" s="21" t="s">
        <v>28</v>
      </c>
      <c r="B25" s="22" t="s">
        <v>62</v>
      </c>
      <c r="C25" s="23">
        <f t="shared" ref="C25:D25" si="3">C26+C27+C28</f>
        <v>16779932.300000001</v>
      </c>
      <c r="D25" s="23">
        <f t="shared" si="3"/>
        <v>17711446</v>
      </c>
    </row>
    <row r="26" spans="1:8" ht="15.75" x14ac:dyDescent="0.2">
      <c r="A26" s="24" t="s">
        <v>29</v>
      </c>
      <c r="B26" s="22" t="s">
        <v>63</v>
      </c>
      <c r="C26" s="23">
        <v>14778299.300000001</v>
      </c>
      <c r="D26" s="23">
        <v>15679978</v>
      </c>
    </row>
    <row r="27" spans="1:8" ht="15.75" x14ac:dyDescent="0.2">
      <c r="A27" s="24" t="s">
        <v>30</v>
      </c>
      <c r="B27" s="22" t="s">
        <v>64</v>
      </c>
      <c r="C27" s="23">
        <v>2000633</v>
      </c>
      <c r="D27" s="23">
        <v>2030468</v>
      </c>
    </row>
    <row r="28" spans="1:8" ht="15.75" x14ac:dyDescent="0.2">
      <c r="A28" s="24" t="s">
        <v>52</v>
      </c>
      <c r="B28" s="22" t="s">
        <v>65</v>
      </c>
      <c r="C28" s="23">
        <v>1000</v>
      </c>
      <c r="D28" s="23">
        <v>1000</v>
      </c>
    </row>
    <row r="29" spans="1:8" ht="31.5" x14ac:dyDescent="0.2">
      <c r="A29" s="21" t="s">
        <v>31</v>
      </c>
      <c r="B29" s="22" t="s">
        <v>66</v>
      </c>
      <c r="C29" s="23">
        <f t="shared" ref="C29:D29" si="4">C30+C31</f>
        <v>2024426</v>
      </c>
      <c r="D29" s="23">
        <f t="shared" si="4"/>
        <v>2166557</v>
      </c>
    </row>
    <row r="30" spans="1:8" ht="15.75" x14ac:dyDescent="0.2">
      <c r="A30" s="24" t="s">
        <v>32</v>
      </c>
      <c r="B30" s="22" t="s">
        <v>67</v>
      </c>
      <c r="C30" s="23">
        <v>2006126</v>
      </c>
      <c r="D30" s="23">
        <v>2148257</v>
      </c>
    </row>
    <row r="31" spans="1:8" ht="31.5" x14ac:dyDescent="0.2">
      <c r="A31" s="24" t="s">
        <v>33</v>
      </c>
      <c r="B31" s="22" t="s">
        <v>68</v>
      </c>
      <c r="C31" s="23">
        <v>18300</v>
      </c>
      <c r="D31" s="23">
        <v>18300</v>
      </c>
    </row>
    <row r="32" spans="1:8" ht="15.75" x14ac:dyDescent="0.2">
      <c r="A32" s="25" t="s">
        <v>34</v>
      </c>
      <c r="B32" s="3" t="s">
        <v>69</v>
      </c>
      <c r="C32" s="26">
        <f t="shared" ref="C32:D32" si="5">C33+C34</f>
        <v>406515.7</v>
      </c>
      <c r="D32" s="26">
        <f t="shared" si="5"/>
        <v>418556.6</v>
      </c>
    </row>
    <row r="33" spans="1:4" ht="63" x14ac:dyDescent="0.2">
      <c r="A33" s="27" t="s">
        <v>113</v>
      </c>
      <c r="B33" s="3" t="s">
        <v>114</v>
      </c>
      <c r="C33" s="26">
        <v>6776</v>
      </c>
      <c r="D33" s="26">
        <v>6775</v>
      </c>
    </row>
    <row r="34" spans="1:4" ht="31.5" x14ac:dyDescent="0.2">
      <c r="A34" s="28" t="s">
        <v>35</v>
      </c>
      <c r="B34" s="3" t="s">
        <v>70</v>
      </c>
      <c r="C34" s="26">
        <v>399739.7</v>
      </c>
      <c r="D34" s="26">
        <v>411781.6</v>
      </c>
    </row>
    <row r="35" spans="1:4" ht="31.5" customHeight="1" x14ac:dyDescent="0.2">
      <c r="A35" s="29" t="s">
        <v>42</v>
      </c>
      <c r="B35" s="3" t="s">
        <v>71</v>
      </c>
      <c r="C35" s="26">
        <f t="shared" ref="C35:D35" si="6">C36+C37+C38+C39+C40</f>
        <v>148378.70000000001</v>
      </c>
      <c r="D35" s="26">
        <f t="shared" si="6"/>
        <v>148650.20000000001</v>
      </c>
    </row>
    <row r="36" spans="1:4" ht="69.75" customHeight="1" x14ac:dyDescent="0.2">
      <c r="A36" s="27" t="s">
        <v>43</v>
      </c>
      <c r="B36" s="3" t="s">
        <v>72</v>
      </c>
      <c r="C36" s="26">
        <v>68870</v>
      </c>
      <c r="D36" s="26">
        <v>70400</v>
      </c>
    </row>
    <row r="37" spans="1:4" ht="31.5" x14ac:dyDescent="0.2">
      <c r="A37" s="28" t="s">
        <v>53</v>
      </c>
      <c r="B37" s="3" t="s">
        <v>73</v>
      </c>
      <c r="C37" s="26">
        <v>838.7</v>
      </c>
      <c r="D37" s="26">
        <v>695.2</v>
      </c>
    </row>
    <row r="38" spans="1:4" ht="82.5" customHeight="1" x14ac:dyDescent="0.2">
      <c r="A38" s="27" t="s">
        <v>44</v>
      </c>
      <c r="B38" s="3" t="s">
        <v>74</v>
      </c>
      <c r="C38" s="26">
        <f>76520-620</f>
        <v>75900</v>
      </c>
      <c r="D38" s="26">
        <f>75325-645</f>
        <v>74680</v>
      </c>
    </row>
    <row r="39" spans="1:4" ht="47.25" x14ac:dyDescent="0.2">
      <c r="A39" s="27" t="s">
        <v>170</v>
      </c>
      <c r="B39" s="3" t="s">
        <v>172</v>
      </c>
      <c r="C39" s="26">
        <v>620</v>
      </c>
      <c r="D39" s="26">
        <v>645</v>
      </c>
    </row>
    <row r="40" spans="1:4" ht="18.75" customHeight="1" x14ac:dyDescent="0.2">
      <c r="A40" s="28" t="s">
        <v>46</v>
      </c>
      <c r="B40" s="3" t="s">
        <v>75</v>
      </c>
      <c r="C40" s="26">
        <v>2150</v>
      </c>
      <c r="D40" s="26">
        <v>2230</v>
      </c>
    </row>
    <row r="41" spans="1:4" ht="15.75" x14ac:dyDescent="0.2">
      <c r="A41" s="21" t="s">
        <v>47</v>
      </c>
      <c r="B41" s="22" t="s">
        <v>76</v>
      </c>
      <c r="C41" s="26">
        <f t="shared" ref="C41:D41" si="7">C42+C43+C44</f>
        <v>1193799.2</v>
      </c>
      <c r="D41" s="26">
        <f t="shared" si="7"/>
        <v>1204598.6000000001</v>
      </c>
    </row>
    <row r="42" spans="1:4" ht="15.75" x14ac:dyDescent="0.2">
      <c r="A42" s="27" t="s">
        <v>48</v>
      </c>
      <c r="B42" s="22" t="s">
        <v>77</v>
      </c>
      <c r="C42" s="26">
        <v>271458.90000000002</v>
      </c>
      <c r="D42" s="26">
        <v>282258.3</v>
      </c>
    </row>
    <row r="43" spans="1:4" ht="15.75" x14ac:dyDescent="0.2">
      <c r="A43" s="27" t="s">
        <v>49</v>
      </c>
      <c r="B43" s="22" t="s">
        <v>78</v>
      </c>
      <c r="C43" s="26">
        <v>237427</v>
      </c>
      <c r="D43" s="26">
        <v>237427</v>
      </c>
    </row>
    <row r="44" spans="1:4" ht="15.75" x14ac:dyDescent="0.2">
      <c r="A44" s="24" t="s">
        <v>50</v>
      </c>
      <c r="B44" s="22" t="s">
        <v>79</v>
      </c>
      <c r="C44" s="23">
        <v>684913.3</v>
      </c>
      <c r="D44" s="23">
        <v>684913.3</v>
      </c>
    </row>
    <row r="45" spans="1:4" ht="31.5" x14ac:dyDescent="0.2">
      <c r="A45" s="21" t="s">
        <v>37</v>
      </c>
      <c r="B45" s="22" t="s">
        <v>80</v>
      </c>
      <c r="C45" s="23">
        <f t="shared" ref="C45:D45" si="8">C46+C47</f>
        <v>80744</v>
      </c>
      <c r="D45" s="23">
        <f t="shared" si="8"/>
        <v>80571.399999999994</v>
      </c>
    </row>
    <row r="46" spans="1:4" ht="15.75" x14ac:dyDescent="0.2">
      <c r="A46" s="27" t="s">
        <v>38</v>
      </c>
      <c r="B46" s="3" t="s">
        <v>81</v>
      </c>
      <c r="C46" s="26">
        <v>5722</v>
      </c>
      <c r="D46" s="26">
        <v>5798.4</v>
      </c>
    </row>
    <row r="47" spans="1:4" ht="15.75" x14ac:dyDescent="0.2">
      <c r="A47" s="27" t="s">
        <v>39</v>
      </c>
      <c r="B47" s="3" t="s">
        <v>82</v>
      </c>
      <c r="C47" s="26">
        <v>75022</v>
      </c>
      <c r="D47" s="26">
        <v>74773</v>
      </c>
    </row>
    <row r="48" spans="1:4" ht="15.75" x14ac:dyDescent="0.2">
      <c r="A48" s="21" t="s">
        <v>0</v>
      </c>
      <c r="B48" s="22" t="s">
        <v>83</v>
      </c>
      <c r="C48" s="23">
        <f t="shared" ref="C48:D48" si="9">C49</f>
        <v>4500</v>
      </c>
      <c r="D48" s="23">
        <f t="shared" si="9"/>
        <v>4500</v>
      </c>
    </row>
    <row r="49" spans="1:4" ht="31.5" x14ac:dyDescent="0.2">
      <c r="A49" s="24" t="s">
        <v>40</v>
      </c>
      <c r="B49" s="22" t="s">
        <v>84</v>
      </c>
      <c r="C49" s="23">
        <v>4500</v>
      </c>
      <c r="D49" s="23">
        <v>4500</v>
      </c>
    </row>
    <row r="50" spans="1:4" ht="15.75" x14ac:dyDescent="0.2">
      <c r="A50" s="29" t="s">
        <v>1</v>
      </c>
      <c r="B50" s="3" t="s">
        <v>85</v>
      </c>
      <c r="C50" s="26">
        <f>C51+C52++C53+C54+C55+C56+C57+C58+C59+C60+C61+C62</f>
        <v>759030.2</v>
      </c>
      <c r="D50" s="26">
        <f>D51+D52++D53+D54+D55+D56+D57+D58+D59+D60+D61+D62</f>
        <v>759043.3</v>
      </c>
    </row>
    <row r="51" spans="1:4" ht="78.75" x14ac:dyDescent="0.2">
      <c r="A51" s="28" t="s">
        <v>45</v>
      </c>
      <c r="B51" s="3" t="s">
        <v>86</v>
      </c>
      <c r="C51" s="26">
        <v>950</v>
      </c>
      <c r="D51" s="26">
        <v>950</v>
      </c>
    </row>
    <row r="52" spans="1:4" ht="31.5" x14ac:dyDescent="0.2">
      <c r="A52" s="28" t="s">
        <v>109</v>
      </c>
      <c r="B52" s="3" t="s">
        <v>112</v>
      </c>
      <c r="C52" s="26">
        <v>240</v>
      </c>
      <c r="D52" s="26">
        <v>240</v>
      </c>
    </row>
    <row r="53" spans="1:4" ht="47.25" x14ac:dyDescent="0.2">
      <c r="A53" s="28" t="s">
        <v>2</v>
      </c>
      <c r="B53" s="3" t="s">
        <v>87</v>
      </c>
      <c r="C53" s="26">
        <v>1953.6</v>
      </c>
      <c r="D53" s="26">
        <v>1953.6</v>
      </c>
    </row>
    <row r="54" spans="1:4" ht="94.5" customHeight="1" x14ac:dyDescent="0.2">
      <c r="A54" s="28" t="s">
        <v>110</v>
      </c>
      <c r="B54" s="3" t="s">
        <v>171</v>
      </c>
      <c r="C54" s="26">
        <v>5.2</v>
      </c>
      <c r="D54" s="26">
        <v>5.4</v>
      </c>
    </row>
    <row r="55" spans="1:4" ht="31.5" x14ac:dyDescent="0.2">
      <c r="A55" s="28" t="s">
        <v>3</v>
      </c>
      <c r="B55" s="3" t="s">
        <v>88</v>
      </c>
      <c r="C55" s="26">
        <v>1818.1</v>
      </c>
      <c r="D55" s="26">
        <v>1818.1</v>
      </c>
    </row>
    <row r="56" spans="1:4" ht="31.5" x14ac:dyDescent="0.2">
      <c r="A56" s="28" t="s">
        <v>11</v>
      </c>
      <c r="B56" s="3" t="s">
        <v>89</v>
      </c>
      <c r="C56" s="26">
        <v>13369.1</v>
      </c>
      <c r="D56" s="26">
        <v>13370</v>
      </c>
    </row>
    <row r="57" spans="1:4" ht="31.5" x14ac:dyDescent="0.2">
      <c r="A57" s="28" t="s">
        <v>51</v>
      </c>
      <c r="B57" s="3" t="s">
        <v>90</v>
      </c>
      <c r="C57" s="26">
        <v>712026</v>
      </c>
      <c r="D57" s="26">
        <v>712026</v>
      </c>
    </row>
    <row r="58" spans="1:4" ht="47.25" x14ac:dyDescent="0.2">
      <c r="A58" s="28" t="s">
        <v>108</v>
      </c>
      <c r="B58" s="3" t="s">
        <v>111</v>
      </c>
      <c r="C58" s="26">
        <v>50</v>
      </c>
      <c r="D58" s="26">
        <v>50</v>
      </c>
    </row>
    <row r="59" spans="1:4" ht="58.5" customHeight="1" x14ac:dyDescent="0.2">
      <c r="A59" s="27" t="s">
        <v>106</v>
      </c>
      <c r="B59" s="3" t="s">
        <v>91</v>
      </c>
      <c r="C59" s="26">
        <v>742</v>
      </c>
      <c r="D59" s="26">
        <v>742</v>
      </c>
    </row>
    <row r="60" spans="1:4" ht="60.75" customHeight="1" x14ac:dyDescent="0.2">
      <c r="A60" s="24" t="s">
        <v>12</v>
      </c>
      <c r="B60" s="3" t="s">
        <v>92</v>
      </c>
      <c r="C60" s="26">
        <v>12600.3</v>
      </c>
      <c r="D60" s="26">
        <v>12600.3</v>
      </c>
    </row>
    <row r="61" spans="1:4" ht="78.75" x14ac:dyDescent="0.2">
      <c r="A61" s="24" t="s">
        <v>160</v>
      </c>
      <c r="B61" s="3" t="s">
        <v>163</v>
      </c>
      <c r="C61" s="26">
        <v>2500</v>
      </c>
      <c r="D61" s="26">
        <v>2500</v>
      </c>
    </row>
    <row r="62" spans="1:4" ht="31.5" x14ac:dyDescent="0.2">
      <c r="A62" s="28" t="s">
        <v>4</v>
      </c>
      <c r="B62" s="3" t="s">
        <v>93</v>
      </c>
      <c r="C62" s="26">
        <v>12775.9</v>
      </c>
      <c r="D62" s="26">
        <v>12787.9</v>
      </c>
    </row>
    <row r="63" spans="1:4" ht="15.75" x14ac:dyDescent="0.2">
      <c r="A63" s="25" t="s">
        <v>5</v>
      </c>
      <c r="B63" s="22" t="s">
        <v>94</v>
      </c>
      <c r="C63" s="26">
        <f t="shared" ref="C63:D63" si="10">C64</f>
        <v>17108.5</v>
      </c>
      <c r="D63" s="26">
        <f t="shared" si="10"/>
        <v>16570.5</v>
      </c>
    </row>
    <row r="64" spans="1:4" ht="15.75" x14ac:dyDescent="0.2">
      <c r="A64" s="27" t="s">
        <v>6</v>
      </c>
      <c r="B64" s="22" t="s">
        <v>95</v>
      </c>
      <c r="C64" s="26">
        <v>17108.5</v>
      </c>
      <c r="D64" s="26">
        <v>16570.5</v>
      </c>
    </row>
    <row r="65" spans="1:8" ht="15.75" x14ac:dyDescent="0.2">
      <c r="A65" s="30" t="s">
        <v>8</v>
      </c>
      <c r="B65" s="31" t="s">
        <v>96</v>
      </c>
      <c r="C65" s="32">
        <f t="shared" ref="C65:D65" si="11">C66</f>
        <v>15624949.5</v>
      </c>
      <c r="D65" s="32">
        <f t="shared" si="11"/>
        <v>14736448</v>
      </c>
      <c r="G65" s="20"/>
      <c r="H65" s="20"/>
    </row>
    <row r="66" spans="1:8" ht="31.5" x14ac:dyDescent="0.2">
      <c r="A66" s="44" t="s">
        <v>98</v>
      </c>
      <c r="B66" s="34" t="s">
        <v>97</v>
      </c>
      <c r="C66" s="26">
        <f>C67+C69+C91+C108</f>
        <v>15624949.5</v>
      </c>
      <c r="D66" s="26">
        <f>D67+D69+D91+D108</f>
        <v>14736448</v>
      </c>
    </row>
    <row r="67" spans="1:8" ht="15.75" x14ac:dyDescent="0.25">
      <c r="A67" s="45" t="s">
        <v>115</v>
      </c>
      <c r="B67" s="34" t="s">
        <v>120</v>
      </c>
      <c r="C67" s="26">
        <f>C68</f>
        <v>3719956.2</v>
      </c>
      <c r="D67" s="26">
        <f>D68</f>
        <v>2486453.2999999998</v>
      </c>
    </row>
    <row r="68" spans="1:8" ht="15.75" x14ac:dyDescent="0.25">
      <c r="A68" s="36" t="s">
        <v>9</v>
      </c>
      <c r="B68" s="34" t="s">
        <v>121</v>
      </c>
      <c r="C68" s="26">
        <v>3719956.2</v>
      </c>
      <c r="D68" s="26">
        <v>2486453.2999999998</v>
      </c>
    </row>
    <row r="69" spans="1:8" ht="31.5" x14ac:dyDescent="0.2">
      <c r="A69" s="46" t="s">
        <v>99</v>
      </c>
      <c r="B69" s="34" t="s">
        <v>122</v>
      </c>
      <c r="C69" s="26">
        <f>SUM(C70:C90)</f>
        <v>5780196</v>
      </c>
      <c r="D69" s="26">
        <f>SUM(D70:D90)</f>
        <v>6069826.5999999996</v>
      </c>
    </row>
    <row r="70" spans="1:8" ht="25.5" customHeight="1" x14ac:dyDescent="0.2">
      <c r="A70" s="2" t="s">
        <v>144</v>
      </c>
      <c r="B70" s="34" t="s">
        <v>145</v>
      </c>
      <c r="C70" s="26">
        <f>2692079.4-1147605</f>
        <v>1544474.4</v>
      </c>
      <c r="D70" s="26">
        <f>3354392.7-1147605</f>
        <v>2206787.7000000002</v>
      </c>
    </row>
    <row r="71" spans="1:8" ht="25.5" customHeight="1" x14ac:dyDescent="0.2">
      <c r="A71" s="2" t="s">
        <v>105</v>
      </c>
      <c r="B71" s="3" t="s">
        <v>123</v>
      </c>
      <c r="C71" s="26">
        <f>1147605+28199</f>
        <v>1175804</v>
      </c>
      <c r="D71" s="26">
        <f>1147605+28783</f>
        <v>1176388</v>
      </c>
    </row>
    <row r="72" spans="1:8" ht="63" x14ac:dyDescent="0.2">
      <c r="A72" s="33" t="s">
        <v>146</v>
      </c>
      <c r="B72" s="34" t="s">
        <v>148</v>
      </c>
      <c r="C72" s="26">
        <v>383128.3</v>
      </c>
      <c r="D72" s="26">
        <v>398453.4</v>
      </c>
    </row>
    <row r="73" spans="1:8" ht="78.75" x14ac:dyDescent="0.2">
      <c r="A73" s="33" t="s">
        <v>147</v>
      </c>
      <c r="B73" s="34" t="s">
        <v>149</v>
      </c>
      <c r="C73" s="26">
        <v>2249.3000000000002</v>
      </c>
      <c r="D73" s="26">
        <v>2223.8000000000002</v>
      </c>
    </row>
    <row r="74" spans="1:8" ht="47.25" x14ac:dyDescent="0.2">
      <c r="A74" s="33" t="s">
        <v>101</v>
      </c>
      <c r="B74" s="34" t="s">
        <v>125</v>
      </c>
      <c r="C74" s="26">
        <v>143131.20000000001</v>
      </c>
      <c r="D74" s="26">
        <v>143131.20000000001</v>
      </c>
    </row>
    <row r="75" spans="1:8" ht="78.75" x14ac:dyDescent="0.2">
      <c r="A75" s="33" t="s">
        <v>191</v>
      </c>
      <c r="B75" s="34" t="s">
        <v>192</v>
      </c>
      <c r="C75" s="26">
        <v>114038.7</v>
      </c>
      <c r="D75" s="26">
        <v>114038.7</v>
      </c>
    </row>
    <row r="76" spans="1:8" ht="63" x14ac:dyDescent="0.2">
      <c r="A76" s="33" t="s">
        <v>177</v>
      </c>
      <c r="B76" s="34" t="s">
        <v>178</v>
      </c>
      <c r="C76" s="26">
        <v>18392.2</v>
      </c>
      <c r="D76" s="26"/>
    </row>
    <row r="77" spans="1:8" ht="47.25" x14ac:dyDescent="0.2">
      <c r="A77" s="33" t="s">
        <v>181</v>
      </c>
      <c r="B77" s="35" t="s">
        <v>182</v>
      </c>
      <c r="C77" s="26">
        <v>21165.200000000001</v>
      </c>
      <c r="D77" s="26"/>
    </row>
    <row r="78" spans="1:8" ht="47.25" x14ac:dyDescent="0.25">
      <c r="A78" s="36" t="s">
        <v>150</v>
      </c>
      <c r="B78" s="34" t="s">
        <v>152</v>
      </c>
      <c r="C78" s="38">
        <v>1324.6</v>
      </c>
      <c r="D78" s="38">
        <v>1324.5</v>
      </c>
    </row>
    <row r="79" spans="1:8" ht="31.5" x14ac:dyDescent="0.25">
      <c r="A79" s="36" t="s">
        <v>179</v>
      </c>
      <c r="B79" s="34" t="s">
        <v>180</v>
      </c>
      <c r="C79" s="38">
        <v>3133.9</v>
      </c>
      <c r="D79" s="23"/>
    </row>
    <row r="80" spans="1:8" ht="15.75" x14ac:dyDescent="0.25">
      <c r="A80" s="36" t="s">
        <v>151</v>
      </c>
      <c r="B80" s="34" t="s">
        <v>153</v>
      </c>
      <c r="C80" s="38">
        <f>2585.4+362.5+150000</f>
        <v>152947.9</v>
      </c>
      <c r="D80" s="38">
        <f>5341.1+692.2</f>
        <v>6033.3</v>
      </c>
    </row>
    <row r="81" spans="1:4" ht="47.25" x14ac:dyDescent="0.25">
      <c r="A81" s="36" t="s">
        <v>162</v>
      </c>
      <c r="B81" s="34" t="s">
        <v>161</v>
      </c>
      <c r="C81" s="38">
        <v>484036.8</v>
      </c>
      <c r="D81" s="38">
        <v>481954.2</v>
      </c>
    </row>
    <row r="82" spans="1:4" ht="47.25" x14ac:dyDescent="0.25">
      <c r="A82" s="36" t="s">
        <v>104</v>
      </c>
      <c r="B82" s="34" t="s">
        <v>124</v>
      </c>
      <c r="C82" s="38">
        <v>129310.1</v>
      </c>
      <c r="D82" s="38">
        <v>129310.1</v>
      </c>
    </row>
    <row r="83" spans="1:4" ht="31.5" x14ac:dyDescent="0.25">
      <c r="A83" s="36" t="s">
        <v>154</v>
      </c>
      <c r="B83" s="34" t="s">
        <v>155</v>
      </c>
      <c r="C83" s="38">
        <v>77711.5</v>
      </c>
      <c r="D83" s="38">
        <v>77711.5</v>
      </c>
    </row>
    <row r="84" spans="1:4" ht="45.75" customHeight="1" x14ac:dyDescent="0.2">
      <c r="A84" s="37" t="s">
        <v>167</v>
      </c>
      <c r="B84" s="34" t="s">
        <v>156</v>
      </c>
      <c r="C84" s="38">
        <v>471517.4</v>
      </c>
      <c r="D84" s="38">
        <v>471517.4</v>
      </c>
    </row>
    <row r="85" spans="1:4" ht="45.75" customHeight="1" x14ac:dyDescent="0.2">
      <c r="A85" s="37" t="s">
        <v>183</v>
      </c>
      <c r="B85" s="34" t="s">
        <v>184</v>
      </c>
      <c r="C85" s="38">
        <v>37615.300000000003</v>
      </c>
      <c r="D85" s="38">
        <v>31390.3</v>
      </c>
    </row>
    <row r="86" spans="1:4" ht="63" x14ac:dyDescent="0.2">
      <c r="A86" s="37" t="s">
        <v>165</v>
      </c>
      <c r="B86" s="34" t="s">
        <v>166</v>
      </c>
      <c r="C86" s="38">
        <v>200050.6</v>
      </c>
      <c r="D86" s="38">
        <v>0</v>
      </c>
    </row>
    <row r="87" spans="1:4" ht="63" x14ac:dyDescent="0.2">
      <c r="A87" s="37" t="s">
        <v>164</v>
      </c>
      <c r="B87" s="34" t="s">
        <v>157</v>
      </c>
      <c r="C87" s="38">
        <v>0</v>
      </c>
      <c r="D87" s="38">
        <v>0</v>
      </c>
    </row>
    <row r="88" spans="1:4" ht="31.5" x14ac:dyDescent="0.2">
      <c r="A88" s="37" t="s">
        <v>187</v>
      </c>
      <c r="B88" s="34" t="s">
        <v>188</v>
      </c>
      <c r="C88" s="38">
        <v>623748.80000000005</v>
      </c>
      <c r="D88" s="38">
        <v>623748.80000000005</v>
      </c>
    </row>
    <row r="89" spans="1:4" ht="31.5" x14ac:dyDescent="0.2">
      <c r="A89" s="37" t="s">
        <v>189</v>
      </c>
      <c r="B89" s="34" t="s">
        <v>190</v>
      </c>
      <c r="C89" s="38">
        <v>94042.6</v>
      </c>
      <c r="D89" s="38">
        <v>102033.1</v>
      </c>
    </row>
    <row r="90" spans="1:4" ht="15.75" x14ac:dyDescent="0.2">
      <c r="A90" s="37" t="s">
        <v>118</v>
      </c>
      <c r="B90" s="34" t="s">
        <v>126</v>
      </c>
      <c r="C90" s="38">
        <f>224614.8-28199-94042.6</f>
        <v>102373.2</v>
      </c>
      <c r="D90" s="38">
        <f>234596.7-28783-102033.1</f>
        <v>103780.6</v>
      </c>
    </row>
    <row r="91" spans="1:4" ht="19.5" customHeight="1" x14ac:dyDescent="0.2">
      <c r="A91" s="46" t="s">
        <v>116</v>
      </c>
      <c r="B91" s="34" t="s">
        <v>127</v>
      </c>
      <c r="C91" s="26">
        <f>SUM(C92:C107)</f>
        <v>5883320.5</v>
      </c>
      <c r="D91" s="26">
        <f>SUM(D92:D107)</f>
        <v>5938691.2999999998</v>
      </c>
    </row>
    <row r="92" spans="1:4" ht="31.5" x14ac:dyDescent="0.2">
      <c r="A92" s="33" t="s">
        <v>14</v>
      </c>
      <c r="B92" s="34" t="s">
        <v>132</v>
      </c>
      <c r="C92" s="38">
        <v>61390.5</v>
      </c>
      <c r="D92" s="38">
        <v>63667.7</v>
      </c>
    </row>
    <row r="93" spans="1:4" ht="66.75" customHeight="1" x14ac:dyDescent="0.2">
      <c r="A93" s="33" t="s">
        <v>168</v>
      </c>
      <c r="B93" s="34" t="s">
        <v>169</v>
      </c>
      <c r="C93" s="38">
        <v>406</v>
      </c>
      <c r="D93" s="38">
        <v>663.2</v>
      </c>
    </row>
    <row r="94" spans="1:4" ht="31.5" x14ac:dyDescent="0.25">
      <c r="A94" s="36" t="s">
        <v>103</v>
      </c>
      <c r="B94" s="34" t="s">
        <v>134</v>
      </c>
      <c r="C94" s="38">
        <v>32196.1</v>
      </c>
      <c r="D94" s="38">
        <v>32196.1</v>
      </c>
    </row>
    <row r="95" spans="1:4" ht="31.5" x14ac:dyDescent="0.2">
      <c r="A95" s="37" t="s">
        <v>102</v>
      </c>
      <c r="B95" s="34" t="s">
        <v>133</v>
      </c>
      <c r="C95" s="38">
        <v>1205265.8</v>
      </c>
      <c r="D95" s="38">
        <v>1196934.8</v>
      </c>
    </row>
    <row r="96" spans="1:4" ht="53.25" customHeight="1" x14ac:dyDescent="0.2">
      <c r="A96" s="33" t="s">
        <v>199</v>
      </c>
      <c r="B96" s="34" t="s">
        <v>138</v>
      </c>
      <c r="C96" s="26">
        <f>50000.5-32020.1</f>
        <v>17980.400000000001</v>
      </c>
      <c r="D96" s="26">
        <f>49990.3-31963.7</f>
        <v>18026.599999999999</v>
      </c>
    </row>
    <row r="97" spans="1:8" ht="60.75" customHeight="1" x14ac:dyDescent="0.2">
      <c r="A97" s="33" t="s">
        <v>117</v>
      </c>
      <c r="B97" s="34" t="s">
        <v>140</v>
      </c>
      <c r="C97" s="26">
        <v>12203.3</v>
      </c>
      <c r="D97" s="26">
        <v>12691.4</v>
      </c>
    </row>
    <row r="98" spans="1:8" ht="60.75" customHeight="1" x14ac:dyDescent="0.2">
      <c r="A98" s="33" t="s">
        <v>185</v>
      </c>
      <c r="B98" s="34" t="s">
        <v>186</v>
      </c>
      <c r="C98" s="26">
        <v>17606.900000000001</v>
      </c>
      <c r="D98" s="26">
        <v>17602.5</v>
      </c>
    </row>
    <row r="99" spans="1:8" ht="63" x14ac:dyDescent="0.2">
      <c r="A99" s="37" t="s">
        <v>176</v>
      </c>
      <c r="B99" s="34" t="s">
        <v>129</v>
      </c>
      <c r="C99" s="38">
        <v>100392.2</v>
      </c>
      <c r="D99" s="38">
        <v>104412.5</v>
      </c>
    </row>
    <row r="100" spans="1:8" ht="47.25" customHeight="1" x14ac:dyDescent="0.2">
      <c r="A100" s="33" t="s">
        <v>143</v>
      </c>
      <c r="B100" s="34" t="s">
        <v>130</v>
      </c>
      <c r="C100" s="38">
        <v>74.599999999999994</v>
      </c>
      <c r="D100" s="38">
        <v>77.099999999999994</v>
      </c>
    </row>
    <row r="101" spans="1:8" ht="31.5" x14ac:dyDescent="0.25">
      <c r="A101" s="36" t="s">
        <v>10</v>
      </c>
      <c r="B101" s="34" t="s">
        <v>128</v>
      </c>
      <c r="C101" s="38">
        <v>1238778.7</v>
      </c>
      <c r="D101" s="38">
        <v>1238708.6000000001</v>
      </c>
    </row>
    <row r="102" spans="1:8" ht="47.25" x14ac:dyDescent="0.2">
      <c r="A102" s="37" t="s">
        <v>36</v>
      </c>
      <c r="B102" s="34" t="s">
        <v>135</v>
      </c>
      <c r="C102" s="38">
        <v>56589.4</v>
      </c>
      <c r="D102" s="38">
        <v>55252.5</v>
      </c>
    </row>
    <row r="103" spans="1:8" ht="63" x14ac:dyDescent="0.2">
      <c r="A103" s="33" t="s">
        <v>7</v>
      </c>
      <c r="B103" s="34" t="s">
        <v>137</v>
      </c>
      <c r="C103" s="26">
        <v>51840</v>
      </c>
      <c r="D103" s="26">
        <v>54653.4</v>
      </c>
    </row>
    <row r="104" spans="1:8" ht="47.25" x14ac:dyDescent="0.2">
      <c r="A104" s="33" t="s">
        <v>13</v>
      </c>
      <c r="B104" s="34" t="s">
        <v>131</v>
      </c>
      <c r="C104" s="38">
        <v>272</v>
      </c>
      <c r="D104" s="38">
        <v>353.6</v>
      </c>
    </row>
    <row r="105" spans="1:8" ht="47.25" x14ac:dyDescent="0.25">
      <c r="A105" s="36" t="s">
        <v>41</v>
      </c>
      <c r="B105" s="34" t="s">
        <v>136</v>
      </c>
      <c r="C105" s="38">
        <v>848842.5</v>
      </c>
      <c r="D105" s="38">
        <v>864304.6</v>
      </c>
    </row>
    <row r="106" spans="1:8" ht="78" customHeight="1" x14ac:dyDescent="0.2">
      <c r="A106" s="33" t="s">
        <v>100</v>
      </c>
      <c r="B106" s="34" t="s">
        <v>139</v>
      </c>
      <c r="C106" s="26">
        <v>1931809.5</v>
      </c>
      <c r="D106" s="26">
        <v>2009081.1</v>
      </c>
    </row>
    <row r="107" spans="1:8" ht="31.5" x14ac:dyDescent="0.2">
      <c r="A107" s="33" t="s">
        <v>158</v>
      </c>
      <c r="B107" s="34" t="s">
        <v>159</v>
      </c>
      <c r="C107" s="26">
        <v>307672.59999999998</v>
      </c>
      <c r="D107" s="26">
        <v>270065.59999999998</v>
      </c>
    </row>
    <row r="108" spans="1:8" ht="15.75" x14ac:dyDescent="0.25">
      <c r="A108" s="45" t="s">
        <v>16</v>
      </c>
      <c r="B108" s="34" t="s">
        <v>141</v>
      </c>
      <c r="C108" s="26">
        <f>SUM(C109:C109)</f>
        <v>241476.8</v>
      </c>
      <c r="D108" s="26">
        <f>SUM(D109:D109)</f>
        <v>241476.8</v>
      </c>
    </row>
    <row r="109" spans="1:8" ht="30" customHeight="1" x14ac:dyDescent="0.2">
      <c r="A109" s="33" t="s">
        <v>119</v>
      </c>
      <c r="B109" s="34" t="s">
        <v>142</v>
      </c>
      <c r="C109" s="26">
        <v>241476.8</v>
      </c>
      <c r="D109" s="26">
        <v>241476.8</v>
      </c>
    </row>
    <row r="110" spans="1:8" s="10" customFormat="1" ht="15.75" x14ac:dyDescent="0.25">
      <c r="A110" s="39" t="s">
        <v>17</v>
      </c>
      <c r="B110" s="40"/>
      <c r="C110" s="41">
        <f>C17+C65</f>
        <v>128169625.59999999</v>
      </c>
      <c r="D110" s="41">
        <f>D17+D65</f>
        <v>130982878.3</v>
      </c>
      <c r="E110" s="42" t="s">
        <v>198</v>
      </c>
      <c r="G110" s="20"/>
      <c r="H110" s="20"/>
    </row>
  </sheetData>
  <autoFilter ref="A16:D111"/>
  <mergeCells count="4">
    <mergeCell ref="A12:D12"/>
    <mergeCell ref="B15:B16"/>
    <mergeCell ref="A15:A16"/>
    <mergeCell ref="C15:D15"/>
  </mergeCells>
  <pageMargins left="0.78740157480314965" right="0.39370078740157483" top="0.78740157480314965" bottom="0.78740157480314965" header="0.31496062992125984" footer="0.31496062992125984"/>
  <pageSetup paperSize="9" scale="65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Прил.4</vt:lpstr>
      <vt:lpstr>Прил.4!Заголовки_для_печати</vt:lpstr>
      <vt:lpstr>Прил.4!Область_печати</vt:lpstr>
    </vt:vector>
  </TitlesOfParts>
  <Company>DepFin 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Ясевич</dc:creator>
  <cp:lastModifiedBy>k224_5</cp:lastModifiedBy>
  <cp:lastPrinted>2018-03-20T08:59:53Z</cp:lastPrinted>
  <dcterms:created xsi:type="dcterms:W3CDTF">2009-01-15T06:05:27Z</dcterms:created>
  <dcterms:modified xsi:type="dcterms:W3CDTF">2018-03-22T03:43:48Z</dcterms:modified>
</cp:coreProperties>
</file>