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ЗАКОН ПО ОТЧЕТУ\Документы и материалы\"/>
    </mc:Choice>
  </mc:AlternateContent>
  <bookViews>
    <workbookView xWindow="0" yWindow="1560" windowWidth="14910" windowHeight="11265"/>
  </bookViews>
  <sheets>
    <sheet name="Прил.3 материалы 2017" sheetId="10" r:id="rId1"/>
  </sheets>
  <definedNames>
    <definedName name="_xlnm._FilterDatabase" localSheetId="0" hidden="1">'Прил.3 материалы 2017'!$A$4:$D$4</definedName>
    <definedName name="_xlnm.Print_Titles" localSheetId="0">'Прил.3 материалы 2017'!$4:$4</definedName>
    <definedName name="_xlnm.Print_Area" localSheetId="0">'Прил.3 материалы 2017'!$A$1:$E$240</definedName>
  </definedNames>
  <calcPr calcId="162913" fullPrecision="0"/>
</workbook>
</file>

<file path=xl/calcChain.xml><?xml version="1.0" encoding="utf-8"?>
<calcChain xmlns="http://schemas.openxmlformats.org/spreadsheetml/2006/main">
  <c r="D13" i="10" l="1"/>
  <c r="E10" i="10" l="1"/>
  <c r="E8" i="10"/>
  <c r="D6" i="10"/>
  <c r="E12" i="10"/>
  <c r="E14" i="10"/>
  <c r="E15" i="10"/>
  <c r="E16" i="10"/>
  <c r="E18" i="10"/>
  <c r="E19" i="10"/>
  <c r="E21" i="10"/>
  <c r="E22" i="10"/>
  <c r="E24" i="10"/>
  <c r="E25" i="10"/>
  <c r="E26" i="10"/>
  <c r="E27" i="10"/>
  <c r="E29" i="10"/>
  <c r="E30" i="10"/>
  <c r="E31" i="10"/>
  <c r="E32" i="10"/>
  <c r="E33" i="10"/>
  <c r="E35" i="10"/>
  <c r="E36" i="10"/>
  <c r="E37" i="10"/>
  <c r="E39" i="10"/>
  <c r="E40" i="10"/>
  <c r="E42" i="10"/>
  <c r="E44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2" i="10"/>
  <c r="E66" i="10"/>
  <c r="E67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7" i="10"/>
  <c r="E88" i="10"/>
  <c r="E89" i="10"/>
  <c r="E90" i="10"/>
  <c r="E92" i="10"/>
  <c r="E95" i="10"/>
  <c r="E98" i="10"/>
  <c r="E100" i="10"/>
  <c r="E101" i="10"/>
  <c r="E103" i="10"/>
  <c r="E104" i="10"/>
  <c r="E107" i="10"/>
  <c r="E108" i="10"/>
  <c r="E110" i="10"/>
  <c r="E111" i="10"/>
  <c r="E112" i="10"/>
  <c r="E113" i="10"/>
  <c r="E114" i="10"/>
  <c r="E116" i="10"/>
  <c r="E117" i="10"/>
  <c r="E118" i="10"/>
  <c r="E119" i="10"/>
  <c r="E120" i="10"/>
  <c r="E121" i="10"/>
  <c r="E124" i="10"/>
  <c r="E125" i="10"/>
  <c r="E129" i="10"/>
  <c r="E130" i="10"/>
  <c r="E131" i="10"/>
  <c r="E132" i="10"/>
  <c r="E133" i="10"/>
  <c r="E134" i="10"/>
  <c r="E135" i="10"/>
  <c r="E138" i="10"/>
  <c r="E139" i="10"/>
  <c r="E140" i="10"/>
  <c r="E143" i="10"/>
  <c r="E144" i="10"/>
  <c r="E145" i="10"/>
  <c r="E146" i="10"/>
  <c r="E147" i="10"/>
  <c r="E148" i="10"/>
  <c r="E149" i="10"/>
  <c r="E150" i="10"/>
  <c r="D142" i="10"/>
  <c r="D141" i="10" s="1"/>
  <c r="D137" i="10"/>
  <c r="D136" i="10" s="1"/>
  <c r="D128" i="10"/>
  <c r="D127" i="10" s="1"/>
  <c r="D123" i="10"/>
  <c r="D122" i="10" s="1"/>
  <c r="D115" i="10"/>
  <c r="D68" i="10"/>
  <c r="D45" i="10"/>
  <c r="D43" i="10"/>
  <c r="D41" i="10"/>
  <c r="D38" i="10"/>
  <c r="D34" i="10"/>
  <c r="D28" i="10"/>
  <c r="D23" i="10"/>
  <c r="D20" i="10"/>
  <c r="D17" i="10"/>
  <c r="D9" i="10" l="1"/>
  <c r="E7" i="10"/>
  <c r="D126" i="10"/>
  <c r="D64" i="10"/>
  <c r="D63" i="10" l="1"/>
  <c r="D5" i="10"/>
  <c r="C142" i="10"/>
  <c r="E142" i="10" s="1"/>
  <c r="D151" i="10" l="1"/>
  <c r="C45" i="10"/>
  <c r="E45" i="10" s="1"/>
  <c r="C23" i="10"/>
  <c r="E23" i="10" s="1"/>
  <c r="C28" i="10" l="1"/>
  <c r="E28" i="10" s="1"/>
  <c r="C128" i="10" l="1"/>
  <c r="E128" i="10" s="1"/>
  <c r="C137" i="10"/>
  <c r="E137" i="10" s="1"/>
  <c r="C123" i="10"/>
  <c r="C122" i="10" l="1"/>
  <c r="E122" i="10" s="1"/>
  <c r="E123" i="10"/>
  <c r="C141" i="10"/>
  <c r="E141" i="10" s="1"/>
  <c r="C136" i="10"/>
  <c r="E136" i="10" s="1"/>
  <c r="C127" i="10"/>
  <c r="E127" i="10" s="1"/>
  <c r="C115" i="10"/>
  <c r="E115" i="10" s="1"/>
  <c r="C109" i="10"/>
  <c r="E109" i="10" s="1"/>
  <c r="C106" i="10"/>
  <c r="E106" i="10" s="1"/>
  <c r="C105" i="10"/>
  <c r="E105" i="10" s="1"/>
  <c r="C102" i="10"/>
  <c r="E102" i="10" s="1"/>
  <c r="C99" i="10"/>
  <c r="E99" i="10" s="1"/>
  <c r="C97" i="10"/>
  <c r="E97" i="10" s="1"/>
  <c r="C94" i="10"/>
  <c r="E94" i="10" s="1"/>
  <c r="C93" i="10"/>
  <c r="E93" i="10" s="1"/>
  <c r="C91" i="10"/>
  <c r="E91" i="10" s="1"/>
  <c r="C86" i="10"/>
  <c r="E86" i="10" s="1"/>
  <c r="C65" i="10"/>
  <c r="E65" i="10" s="1"/>
  <c r="C61" i="10"/>
  <c r="E61" i="10" s="1"/>
  <c r="C43" i="10"/>
  <c r="E43" i="10" s="1"/>
  <c r="C41" i="10"/>
  <c r="E41" i="10" s="1"/>
  <c r="C38" i="10"/>
  <c r="E38" i="10" s="1"/>
  <c r="C34" i="10"/>
  <c r="E34" i="10" s="1"/>
  <c r="C20" i="10"/>
  <c r="E20" i="10" s="1"/>
  <c r="C17" i="10"/>
  <c r="E17" i="10" s="1"/>
  <c r="C13" i="10"/>
  <c r="E13" i="10" s="1"/>
  <c r="C11" i="10"/>
  <c r="E11" i="10" s="1"/>
  <c r="C9" i="10"/>
  <c r="E9" i="10" s="1"/>
  <c r="C6" i="10"/>
  <c r="E6" i="10" s="1"/>
  <c r="C68" i="10" l="1"/>
  <c r="E68" i="10" s="1"/>
  <c r="C5" i="10"/>
  <c r="E5" i="10" s="1"/>
  <c r="C96" i="10"/>
  <c r="E96" i="10" s="1"/>
  <c r="C126" i="10"/>
  <c r="E126" i="10" s="1"/>
  <c r="C64" i="10" l="1"/>
  <c r="C63" i="10" l="1"/>
  <c r="E64" i="10"/>
  <c r="C151" i="10" l="1"/>
  <c r="E151" i="10" s="1"/>
  <c r="E63" i="10"/>
</calcChain>
</file>

<file path=xl/sharedStrings.xml><?xml version="1.0" encoding="utf-8"?>
<sst xmlns="http://schemas.openxmlformats.org/spreadsheetml/2006/main" count="303" uniqueCount="302">
  <si>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</si>
  <si>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</si>
  <si>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</si>
  <si>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</si>
  <si>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о рекламе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</si>
  <si>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</si>
  <si>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</si>
  <si>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Прочие неналоговые доходы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</si>
  <si>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</si>
  <si>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БЕЗВОЗМЕЗДНЫЕ ПОСТУПЛЕНИЯ</t>
  </si>
  <si>
    <t>Дотации на выравнивание бюджетной обеспеченности</t>
  </si>
  <si>
    <t>Субвенции бюджетам на оплату жилищно-коммунальных услуг отдельным категориям граждан</t>
  </si>
  <si>
    <t>Денежные взыскания (штрафы) за нарушение законодательства Российской Федерации о пожарной безопасности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</si>
  <si>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</si>
  <si>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</si>
  <si>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</si>
  <si>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</si>
  <si>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Итого доходов</t>
  </si>
  <si>
    <t>НАЛОГОВЫЕ И НЕНАЛОГОВЫЕ ДОХОДЫ</t>
  </si>
  <si>
    <t xml:space="preserve">Наименование </t>
  </si>
  <si>
    <t>Код бюджетной классификации Российской Федерации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</si>
  <si>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</si>
  <si>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</si>
  <si>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</si>
  <si>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</si>
  <si>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</si>
  <si>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</si>
  <si>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</si>
  <si>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</si>
  <si>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</si>
  <si>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</si>
  <si>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</si>
  <si>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</si>
  <si>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</si>
  <si>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</si>
  <si>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</si>
  <si>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</si>
  <si>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</si>
  <si>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</si>
  <si>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Доходы от компенсации затрат государства</t>
  </si>
  <si>
    <t>Платежи, взимаемые государственными и муниципальными органами (организациями) за выполнение определенных функций</t>
  </si>
  <si>
    <t xml:space="preserve">Субвенции бюджетам на реализацию полномочий Российской Федерации по осуществлению социальных выплат безработным гражданам 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</si>
  <si>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</si>
  <si>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</si>
  <si>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</si>
  <si>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</si>
  <si>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</si>
  <si>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</si>
  <si>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</si>
  <si>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</si>
  <si>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 xml:space="preserve">Плата за использование лесов </t>
  </si>
  <si>
    <t>Денежные взыскания (штрафы) за правонарушения в области дорожного движения</t>
  </si>
  <si>
    <t>Налог на игорный бизнес</t>
  </si>
  <si>
    <t>Проценты, полученные от предоставления бюджетных кредитов внутри страны</t>
  </si>
  <si>
    <t>000 1 00 00000 00 0000 000</t>
  </si>
  <si>
    <t>000 1 01 00000 00 0000 000</t>
  </si>
  <si>
    <t>000 1 01 01000 00 0000 110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</si>
  <si>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</si>
  <si>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</si>
  <si>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</si>
  <si>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</si>
  <si>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</si>
  <si>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000 1 06 00000 00 0000 000</t>
  </si>
  <si>
    <t>000 1 06 02000 02 0000 110</t>
  </si>
  <si>
    <t>000 1 06 04000 02 0000 110</t>
  </si>
  <si>
    <t>000 1 06 05000 02 0000 110</t>
  </si>
  <si>
    <t>000 1 07 00000 00 0000 000</t>
  </si>
  <si>
    <t>000 1 07 01000 01 0000 110</t>
  </si>
  <si>
    <t>000 1 07 04000 01 0000 110</t>
  </si>
  <si>
    <t>000 1 08 00000 00 0000 000</t>
  </si>
  <si>
    <t>000 1 08 07000 01 0000 110</t>
  </si>
  <si>
    <t>000 1 11 00000 00 0000 000</t>
  </si>
  <si>
    <t>000 1 11 01000 00 0000 120</t>
  </si>
  <si>
    <t>000 1 11 03000 00 0000 120</t>
  </si>
  <si>
    <t>000 1 11 05000 00 0000 120</t>
  </si>
  <si>
    <t>000 1 11 07000 00 0000 120</t>
  </si>
  <si>
    <t>000 1 12 00000 00 0000 000</t>
  </si>
  <si>
    <t>000 1 12 01000 01 0000 120</t>
  </si>
  <si>
    <t>000 1 12 02000 00 0000 120</t>
  </si>
  <si>
    <t>000 1 12 04000 00 0000 120</t>
  </si>
  <si>
    <t>000 1 13 00000 00 0000 000</t>
  </si>
  <si>
    <t>000 1 13 01000 00 0000 130</t>
  </si>
  <si>
    <t>000 1 13 02000 00 0000 130</t>
  </si>
  <si>
    <t>000 1 14 00000 00 0000 000</t>
  </si>
  <si>
    <t>000 1 14 02000 00 0000 000</t>
  </si>
  <si>
    <t>000 1 15 00000 00 0000 000</t>
  </si>
  <si>
    <t>000 1 15 02000 00 0000 140</t>
  </si>
  <si>
    <t>000 1 16 00000 00 0000 000</t>
  </si>
  <si>
    <t>000 1 16 02000 00 0000 140</t>
  </si>
  <si>
    <t>000 1 16 21000 00 0000 140</t>
  </si>
  <si>
    <t>000 1 16 26000 01 0000 140</t>
  </si>
  <si>
    <t>000 1 16 27000 01 0000 140</t>
  </si>
  <si>
    <t>000 1 16 30000 01 0000 140</t>
  </si>
  <si>
    <t>000 1 16 33000 00 0000 140</t>
  </si>
  <si>
    <t>000 1 16 37000 00 0000 140</t>
  </si>
  <si>
    <t>000 1 16 90000 00 0000 140</t>
  </si>
  <si>
    <t>000 1 17 00000 00 0000 000</t>
  </si>
  <si>
    <t>000 1 17 05000 00 0000 180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</si>
  <si>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</si>
  <si>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</si>
  <si>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</si>
  <si>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</si>
  <si>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</si>
  <si>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</si>
  <si>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Субвенции бюджетам на осуществление отдельных полномочий в области лесных отношений</t>
  </si>
  <si>
    <t>Субвенции бюджетам на осуществление отдельных полномочий в области водных отношений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</si>
  <si>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</si>
  <si>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Субсидии бюджетам на софинансирование капитальных вложений в объекты государственной (муниципальной) собственности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</si>
  <si>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</si>
  <si>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(тыс. рублей)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</si>
  <si>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</si>
  <si>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 (штрафы) за нарушение бюджетного законодательства Российской Федерации</t>
  </si>
  <si>
    <t>Доходы от возмещения ущерба при возникновении страховых случаев</t>
  </si>
  <si>
    <t>Денежные взыскания (штрафы) за нарушение условий договоров (соглашений) о предоставлении бюджетных кредитов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</si>
  <si>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</si>
  <si>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000 1 16 32000 00 0000 140</t>
  </si>
  <si>
    <t>000 1 16 18000 00 0000 140</t>
  </si>
  <si>
    <t>Субвенции бюджетам на обеспечение жильем граждан, уволенных с военной службы (службы), и приравненных к ним лиц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</si>
  <si>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</si>
  <si>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</si>
  <si>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</si>
  <si>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ЗАДОЛЖЕННОСТЬ И ПЕРЕРАСЧЕТЫ ПО ОТМЕНЕННЫМ НАЛОГАМ, СБОРАМ И ИНЫМ ОБЯЗАТЕЛЬНЫМ ПЛАТЕЖАМ</t>
  </si>
  <si>
    <t xml:space="preserve">   Платежи за пользование природными ресурсами</t>
  </si>
  <si>
    <t>Налоги на имущество</t>
  </si>
  <si>
    <t>Прочие налоги и сборы (по отмененным налогам и сборам субъектов Российской Федерации)</t>
  </si>
  <si>
    <t>Налог, взимаемый в виде стоимости патента в связи с применением упрощенной системы налогообложения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</si>
  <si>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</si>
  <si>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</si>
  <si>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</si>
  <si>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Прочие субсидии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</si>
  <si>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</si>
  <si>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</si>
  <si>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</si>
  <si>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Субсидии бюджетам на адресную финансовую поддержку спортивных организаций, осуществляющих подготовку спортивного резерва для сборных команд Российской Федерации</t>
  </si>
  <si>
    <t>000 2 02 10000 00 0000 151</t>
  </si>
  <si>
    <t>000 2 02 15001 00 0000 151</t>
  </si>
  <si>
    <t>000 2 02 20000 00 0000 151</t>
  </si>
  <si>
    <t>000 2 02 20077 00 0000 151</t>
  </si>
  <si>
    <t>000 2 02 25081 00 0000 151</t>
  </si>
  <si>
    <t>000 2 02 25541 02 0000 151</t>
  </si>
  <si>
    <t>000 2 02 25382 02 0000 151</t>
  </si>
  <si>
    <t>000 2 02 29999 00 0000 151</t>
  </si>
  <si>
    <t>000 2 02 30000 00 0000 151</t>
  </si>
  <si>
    <t>000 2 02 35250 00 0000 151</t>
  </si>
  <si>
    <t>000 2 02 35220 00 0000 151</t>
  </si>
  <si>
    <t>000 2 02 35240 00 0000 151</t>
  </si>
  <si>
    <t>000 2 02 35280 00 0000 151</t>
  </si>
  <si>
    <t>000 2 02 35118 00 0000 151</t>
  </si>
  <si>
    <t>000 2 02 35129 00 0000 151</t>
  </si>
  <si>
    <t>000 2 02 35128 00 0000 151</t>
  </si>
  <si>
    <t>000 2 02 35260 00 0000 151</t>
  </si>
  <si>
    <t>000 2 02 35290 00 0000 151</t>
  </si>
  <si>
    <t>000 2 02 35270 00 0000 151</t>
  </si>
  <si>
    <t>000 2 02 35135 00 0000 151</t>
  </si>
  <si>
    <t>000 2 02 35485 00 0000 151</t>
  </si>
  <si>
    <t>000 2 02 35380 00 0000 151</t>
  </si>
  <si>
    <t>000 2 02 35137 00 0000 151</t>
  </si>
  <si>
    <t>000 2 02 40000 00 0000 151</t>
  </si>
  <si>
    <t>000 2 02 45161 00 0000 151</t>
  </si>
  <si>
    <t>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</si>
  <si>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Дотации бюджетам на частичную компенсацию дополнительных расходов на повышение оплаты труда работников бюджетной сферы</t>
  </si>
  <si>
    <t>000 2 02 15009 00 0000 151</t>
  </si>
  <si>
    <t>Субсидии бюджетам на реализацию федеральных целевых программ</t>
  </si>
  <si>
    <t>000 2 02 20051 00 0000 151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</si>
  <si>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</si>
  <si>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>000 2 02 25027 00 0000 151</t>
  </si>
  <si>
    <t>000 2 02 25028 00 0000 151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</si>
  <si>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</si>
  <si>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на реализацию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</si>
  <si>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</si>
  <si>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000 2 02 25082 02 0000 151</t>
  </si>
  <si>
    <t>000 2 02 25086 00 0000 151</t>
  </si>
  <si>
    <t>000 2 02 25097 00 0000 151</t>
  </si>
  <si>
    <t>Субсидии бюджетам на поддержку экономического и социального развития коренных малочисленных народов Севера, Сибири и Дальнего Востока</t>
  </si>
  <si>
    <t>Субсидия бюджетам на поддержку отрасли культуры</t>
  </si>
  <si>
    <t>000 2 02 25515 00 0000 151</t>
  </si>
  <si>
    <t>000 2 02 25519 00 0000 151</t>
  </si>
  <si>
    <t>Субсидии бюджетам субъектов Российской Федерации на повышение продуктивности в молочном скотоводстве</t>
  </si>
  <si>
    <t>000 2 02 25542 02 0000 151</t>
  </si>
  <si>
    <t>000 2 02 25543 02 0000 151</t>
  </si>
  <si>
    <t>000 2 02 25555 00 0000 151</t>
  </si>
  <si>
    <t>000 2 02 25558 00 0000 151</t>
  </si>
  <si>
    <t>Единая субвенция бюджетам субъектов Российской Федерации и бюджету г. Байконура</t>
  </si>
  <si>
    <t>000 2 02 35900 02 0000 151</t>
  </si>
  <si>
    <t>Субсидии бюджетам на поддержку региональных проектов в сфере информационных технологий</t>
  </si>
  <si>
    <t>Поступления сумм в возмещение ущерба в связи с нарушением исполнителем (подрядчиком) условий государственных контрактов или иных договоров, финансируемых за счет средств дорожных фондов, либо в связи с уклонением от заключения таких контрактов или иных договоров</t>
  </si>
  <si>
    <t>000 2 02 35460 00 0000 151</t>
  </si>
  <si>
    <t>Субвенции бюджетам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</si>
  <si>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</t>
  </si>
  <si>
    <t>000 2 02 25462 02 0000 151</t>
  </si>
  <si>
    <t>000 2 02 45136 02 0000 151</t>
  </si>
  <si>
    <t>Межбюджетные трансферты, передаваемые бюджетам субъектов Российской Федерации на осуществление единовременных выплат медицинским работникам</t>
  </si>
  <si>
    <t>000 2 02 25527 00 0000 151</t>
  </si>
  <si>
    <t>Субсидии бюджетам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</si>
  <si>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000 2 02 45390 02 0000 151</t>
  </si>
  <si>
    <t>Межбюджетные трансферты, передаваемые бюджетам субъектов Российской Федерации на финансовое обеспечение дорожной деятельности</t>
  </si>
  <si>
    <t>000 2 02 25520 00 0000 151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</si>
  <si>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</si>
  <si>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000 2 18 00000 00 0000 000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</si>
  <si>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</si>
  <si>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</si>
  <si>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000 2 18 00000 00 0000 151</t>
  </si>
  <si>
    <t>000 2 18 00000 02 0000 151</t>
  </si>
  <si>
    <t>Доходы бюджетов субъектов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</si>
  <si>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субъектов Российской Федерации от возврата остатков субсидий на мероприятия подпрограммы "Обеспечение жильем молодых семей" федеральной целевой программы "Жилище" на 2015 - 2020 годы из бюджетов муниципальных образований</t>
  </si>
  <si>
    <t>000 2 18 25020 02 0000 151</t>
  </si>
  <si>
    <t>000 2 18 25023 02 0000 151</t>
  </si>
  <si>
    <t>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Байкало-Амурской магистрали из бюджетов муниципальных образований</t>
  </si>
  <si>
    <t>000 2 18 25029 02 0000 151</t>
  </si>
  <si>
    <t>Доходы бюджетов субъектов Российской Федерации от возврата остатков субсидий на мероприятия федеральной целевой программы "Охрана озера Байкал и социально-экономическое развитие Байкальской природной территории на 2012 - 2020 годы" из бюджетов муниципальных образований</t>
  </si>
  <si>
    <t>Доходы бюджетов субъектов Российской Федерации от возврата остатков субсидий на государственную поддержку малого и среднего предпринимательства, включая крестьянские (фермерские) хозяйства, из бюджетов муниципальных образований</t>
  </si>
  <si>
    <t>000 2 18 25064 02 0000 151</t>
  </si>
  <si>
    <t>000 2 18 25520 02 0000 151</t>
  </si>
  <si>
    <t>Доходы бюджетов субъектов Российской Федерации от возврата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муниципальных образований</t>
  </si>
  <si>
    <t>000 2 18 60010 02 0000 151</t>
  </si>
  <si>
    <t>Доходы бюджетов субъектов Российской Федерации от возврата прочих остатков субсидий, субвенций и иных межбюджетных трансфертов, имеющих целевое назначение, прошлых лет из бюджетов муниципальных образований</t>
  </si>
  <si>
    <t>000 2 18 00000 00 0000 180</t>
  </si>
  <si>
    <t>Доходы бюджетов бюджетной системы Российской Федерации от возврата организациями остатков субсидий прошлых лет</t>
  </si>
  <si>
    <t>000 2 18 02000 02 0000 180</t>
  </si>
  <si>
    <t>Доходы бюджетов субъектов Российской Федерации от возврата организациями остатков субсидий прошлых лет</t>
  </si>
  <si>
    <t>000 2 18 02030 02 0000 180</t>
  </si>
  <si>
    <t>Доходы бюджетов субъектов Российской Федерации от возврата иными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</si>
  <si>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</si>
  <si>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</si>
  <si>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000 2 19 00000 02 0000 151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</si>
  <si>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</si>
  <si>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000 2 19 25020 02 0000 151</t>
  </si>
  <si>
    <t>Возврат остатков субсидий на мероприятия подпрограммы "Обеспечение жильем молодых семей" федеральной целевой программы "Жилище" на 2015 - 2020 годы из бюджетов субъектов Российской Федерации</t>
  </si>
  <si>
    <t>000 2 19 25023 02 0000 151</t>
  </si>
  <si>
    <t>Возврат остатков субсидий на мероприятия по переселению граждан из ветхого и аварийного жилья в зоне Байкало-Амурской магистрали из бюджетов субъектов Российской Федерации</t>
  </si>
  <si>
    <t>Возврат остатков субсидий на мероприятия федеральной целевой программы "Охрана озера Байкал и социально-экономическое развитие Байкальской природной территории на 2012 - 2020 годы" из бюджетов субъектов Российской Федерации</t>
  </si>
  <si>
    <t>000 2 19 25029 02 0000 151</t>
  </si>
  <si>
    <t>000 2 19 25064 02 0000 151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</si>
  <si>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субъектов Российской Федерации</t>
  </si>
  <si>
    <t>000 2 19 25520 02 0000 151</t>
  </si>
  <si>
    <t>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субъектов Российской Федерации</t>
  </si>
  <si>
    <t>Возврат остатков иных межбюджетных трансфертов на комплектование книжных фондов библиотек муниципальных образований и государственных библиотек городов Москвы и Санкт-Петербурга из бюджетов субъектов Российской Федерации</t>
  </si>
  <si>
    <t>000 2 19 45144 02 0000 151</t>
  </si>
  <si>
    <t>000 2 19 90000 02 0000 151</t>
  </si>
  <si>
    <t>Возврат прочих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</si>
  <si>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000 2 02 45142 00 0000 151</t>
  </si>
  <si>
    <t>Межбюджетные трансферты, передаваемые бюджетам на обеспечение членов Совета Федерации и их помощников в субъектах Российской Федерации</t>
  </si>
  <si>
    <t>Субсидии бюджетам субъектов Российской Федерации на возмещение части процентной ставки по инвестиционным кредитам (займам) в агропромышленном комплексе</t>
  </si>
  <si>
    <t>000 2 02 25544 02 0000 151</t>
  </si>
  <si>
    <t>Субсидии бюджетам на поддержку обустройства мест массового отдыха населения (городских парков)</t>
  </si>
  <si>
    <t>000 2 02 25560 00 0000 151</t>
  </si>
  <si>
    <t>Субсидии бюджетам субъектов Российской Федерации на подготовку управленческих кадров для организаций народного хозяйства Российской Федерации</t>
  </si>
  <si>
    <t>000 2 02 25066 02 0000 151</t>
  </si>
  <si>
    <t>000 1 16 46000 00 0000 140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</si>
  <si>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</si>
  <si>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</t>
  </si>
  <si>
    <t>000 2 02 25554 02 0000 151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</si>
  <si>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</si>
  <si>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</si>
  <si>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</si>
  <si>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Субсидии бюджетам субъектов Российской Федерации на 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</si>
  <si>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000 2 02 25402 02 0000 151</t>
  </si>
  <si>
    <t>000 2 02 35134 00 0000 151</t>
  </si>
  <si>
    <t>Межбюджетные трансферты, передаваемые бюджетам на обеспечение деятельности депутатов Государственной Думы и их помощников в избирательных округах</t>
  </si>
  <si>
    <t>000 2 02 45141 00 0000 151</t>
  </si>
  <si>
    <t>000 2 07 00000 00 0000 000</t>
  </si>
  <si>
    <t>ПРОЧИЕ БЕЗВОЗМЕЗДНЫЕ ПОСТУПЛЕНИЯ</t>
  </si>
  <si>
    <t>Прочие безвозмездные поступления в бюджеты субъектов Российской Федерации</t>
  </si>
  <si>
    <t>000 2 07 02000 02 0000 180</t>
  </si>
  <si>
    <t>000 2 07 02030 02 0000 180</t>
  </si>
  <si>
    <t>Поступления от денежных пожертвований, предоставляемых физическими лицами получателям средств бюджетов субъектов Российской Федерации</t>
  </si>
  <si>
    <t>000 2 07 02020 02 0000 180</t>
  </si>
  <si>
    <t>000 2 02 25209 02 0000 151</t>
  </si>
  <si>
    <t>Субсидии бюджетам субъектов Российской Федерации на софинансирование социальных программ субъектов Российской Федерации, связанных с укреплением материально-технической базы организаций социального обслуживания населения, оказанием адресной социальной помощи неработающим пенсионерам, обучением компьютерной грамотности неработающих пенсионеров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</si>
  <si>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</si>
  <si>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</si>
  <si>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Доходы бюджетов субъектов Российской Федерации от возврата остатков субсидий на реализацию мероприятий федеральной целевой программы "Устойчивое развитие сельских территорий на 2014 - 2017 годы и на период до 2020 года" из бюджетов муниципальных образований</t>
  </si>
  <si>
    <t>Доходы бюджетов субъектов Российской Федерации от возврата бюджетными учреждениями остатков субсидий прошлых лет</t>
  </si>
  <si>
    <t>000 2 18 02010 02 0000 180</t>
  </si>
  <si>
    <t>Доходы бюджетов субъектов Российской Федерации от возврата автономными учреждениями остатков субсидий прошлых лет</t>
  </si>
  <si>
    <t>000 2 18 02020 02 0000 180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</si>
  <si>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</si>
  <si>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Денежные взыскания (штрафы) за нарушение законодательства о налогах и сборах</t>
  </si>
  <si>
    <t>000 1 16 03000 00 0000 140</t>
  </si>
  <si>
    <t>000 1 16 25000 00 0000 140</t>
  </si>
  <si>
    <t>000 1 16 42000 00 0000 140</t>
  </si>
  <si>
    <t>Прочие межбюджетные трансферты, передаваемые бюджетам</t>
  </si>
  <si>
    <t>000 2 02 49999 00 0000 151</t>
  </si>
  <si>
    <t>000 2 18 25018 02 0000 151</t>
  </si>
  <si>
    <t>000 1 11 05300 00 0000 120</t>
  </si>
  <si>
    <t>000 1 09 00000 00 0000 000</t>
  </si>
  <si>
    <t>000 1 09 03000 00 0000 110</t>
  </si>
  <si>
    <t>000 1 09 04000 00 0000 110</t>
  </si>
  <si>
    <t>000 1 09 06000 02 0000 110</t>
  </si>
  <si>
    <t>000 1 09 11000 02 0000 110</t>
  </si>
  <si>
    <t>000 1 16 23000 00 0000 140</t>
  </si>
  <si>
    <t>Возврат остатков субсидий на финансовое обеспечение мероприятий по экономическому и социальному развитию Дальнего Востока и Байкальского региона на период до 2018 года из бюджетов субъектов Российской Федерации</t>
  </si>
  <si>
    <t>000 2 19 25214 02 0000 151</t>
  </si>
  <si>
    <t>Субсидии бюджетам на поддержку творческой деятельности и техническое оснащение детских и кукольных театров</t>
  </si>
  <si>
    <t>000 2 02 25517 00 0000 151</t>
  </si>
  <si>
    <t>План по закону</t>
  </si>
  <si>
    <t>Исполнено</t>
  </si>
  <si>
    <t>Процент исполнения, %</t>
  </si>
  <si>
    <t>Министр финансов Иркутской области</t>
  </si>
  <si>
    <t>Н.В. Бояринова</t>
  </si>
  <si>
    <t>Катышевцева И.Н., 25-63-34</t>
  </si>
  <si>
    <t>ОТЧЕТ ОБ ИСПОЛНЕНИИ ПРОГНОЗИРУЕМЫХ ДОХОДОВ ОБЛАСТНОГО БЮДЖЕТА ЗА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</si>
</sst>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0.0%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2" borderId="0" xfId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right"/>
    </xf>
    <xf numFmtId="0" fontId="3" fillId="2" borderId="1" xfId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 applyProtection="1">
      <alignment horizontal="left" vertical="center" wrapText="1"/>
      <protection locked="0"/>
    </xf>
    <xf numFmtId="3" fontId="3" fillId="2" borderId="1" xfId="1" applyNumberFormat="1" applyFont="1" applyFill="1" applyBorder="1" applyAlignment="1" applyProtection="1">
      <alignment horizontal="center" vertical="center" wrapText="1"/>
    </xf>
    <xf numFmtId="165" fontId="3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 applyProtection="1">
      <alignment horizontal="left" vertical="center" wrapText="1"/>
      <protection locked="0"/>
    </xf>
    <xf numFmtId="3" fontId="4" fillId="2" borderId="1" xfId="1" applyNumberFormat="1" applyFont="1" applyFill="1" applyBorder="1" applyAlignment="1" applyProtection="1">
      <alignment horizontal="center" vertical="center" wrapText="1"/>
    </xf>
    <xf numFmtId="165" fontId="4" fillId="2" borderId="1" xfId="1" applyNumberFormat="1" applyFont="1" applyFill="1" applyBorder="1" applyAlignment="1">
      <alignment vertical="center"/>
    </xf>
    <xf numFmtId="3" fontId="4" fillId="2" borderId="1" xfId="1" applyNumberFormat="1" applyFont="1" applyFill="1" applyBorder="1" applyAlignment="1" applyProtection="1">
      <alignment horizontal="left" vertical="center" wrapText="1" indent="1"/>
      <protection locked="0"/>
    </xf>
    <xf numFmtId="3" fontId="4" fillId="2" borderId="1" xfId="0" applyNumberFormat="1" applyFont="1" applyFill="1" applyBorder="1" applyAlignment="1" applyProtection="1">
      <alignment horizontal="left" vertical="center"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 wrapText="1"/>
    </xf>
    <xf numFmtId="165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 applyProtection="1">
      <alignment horizontal="left" vertical="center" wrapText="1" indent="1"/>
      <protection locked="0"/>
    </xf>
    <xf numFmtId="3" fontId="4" fillId="2" borderId="1" xfId="0" applyNumberFormat="1" applyFont="1" applyFill="1" applyBorder="1" applyAlignment="1" applyProtection="1">
      <alignment horizontal="left" vertical="top" wrapText="1" indent="1"/>
      <protection locked="0"/>
    </xf>
    <xf numFmtId="3" fontId="4" fillId="2" borderId="1" xfId="0" applyNumberFormat="1" applyFont="1" applyFill="1" applyBorder="1" applyAlignment="1" applyProtection="1">
      <alignment horizontal="left" vertical="top" wrapText="1" indent="2"/>
      <protection locked="0"/>
    </xf>
    <xf numFmtId="3" fontId="4" fillId="2" borderId="1" xfId="0" applyNumberFormat="1" applyFont="1" applyFill="1" applyBorder="1" applyAlignment="1" applyProtection="1">
      <alignment horizontal="left" vertical="top" wrapText="1"/>
      <protection locked="0"/>
    </xf>
    <xf numFmtId="165" fontId="3" fillId="2" borderId="1" xfId="0" applyNumberFormat="1" applyFont="1" applyFill="1" applyBorder="1" applyAlignment="1" applyProtection="1">
      <alignment horizontal="left" vertical="center" wrapText="1"/>
    </xf>
    <xf numFmtId="165" fontId="3" fillId="2" borderId="1" xfId="0" applyNumberFormat="1" applyFont="1" applyFill="1" applyBorder="1" applyAlignment="1" applyProtection="1">
      <alignment horizontal="center" vertical="center" wrapText="1"/>
    </xf>
    <xf numFmtId="165" fontId="3" fillId="2" borderId="1" xfId="0" applyNumberFormat="1" applyFont="1" applyFill="1" applyBorder="1" applyAlignment="1">
      <alignment vertical="center"/>
    </xf>
    <xf numFmtId="165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65" fontId="4" fillId="2" borderId="1" xfId="0" applyNumberFormat="1" applyFont="1" applyFill="1" applyBorder="1" applyAlignment="1" applyProtection="1">
      <alignment horizontal="center" vertical="center" wrapText="1"/>
    </xf>
    <xf numFmtId="165" fontId="4" fillId="2" borderId="1" xfId="0" applyNumberFormat="1" applyFont="1" applyFill="1" applyBorder="1" applyAlignment="1">
      <alignment horizontal="left" wrapText="1" indent="1"/>
    </xf>
    <xf numFmtId="165" fontId="4" fillId="2" borderId="1" xfId="0" applyNumberFormat="1" applyFont="1" applyFill="1" applyBorder="1" applyAlignment="1">
      <alignment horizontal="left" wrapText="1" indent="2"/>
    </xf>
    <xf numFmtId="165" fontId="4" fillId="2" borderId="1" xfId="0" applyNumberFormat="1" applyFont="1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horizontal="left" vertical="center" wrapText="1" indent="2"/>
    </xf>
    <xf numFmtId="165" fontId="4" fillId="2" borderId="1" xfId="0" applyNumberFormat="1" applyFont="1" applyFill="1" applyBorder="1" applyAlignment="1">
      <alignment horizontal="left" vertical="center" wrapText="1" indent="2"/>
    </xf>
    <xf numFmtId="165" fontId="4" fillId="2" borderId="1" xfId="0" applyNumberFormat="1" applyFont="1" applyFill="1" applyBorder="1" applyAlignment="1">
      <alignment horizontal="right" vertical="center"/>
    </xf>
    <xf numFmtId="165" fontId="4" fillId="2" borderId="1" xfId="0" applyNumberFormat="1" applyFont="1" applyFill="1" applyBorder="1" applyAlignment="1">
      <alignment horizontal="left" vertical="top" wrapText="1" indent="2"/>
    </xf>
    <xf numFmtId="165" fontId="4" fillId="2" borderId="1" xfId="0" applyNumberFormat="1" applyFont="1" applyFill="1" applyBorder="1" applyAlignment="1">
      <alignment horizontal="left" vertical="center" wrapText="1" indent="1"/>
    </xf>
    <xf numFmtId="165" fontId="4" fillId="2" borderId="1" xfId="0" applyNumberFormat="1" applyFont="1" applyFill="1" applyBorder="1" applyAlignment="1">
      <alignment horizontal="left" vertical="center" wrapText="1" indent="3"/>
    </xf>
    <xf numFmtId="165" fontId="4" fillId="2" borderId="1" xfId="0" applyNumberFormat="1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3" fillId="2" borderId="1" xfId="1" applyFont="1" applyFill="1" applyBorder="1" applyAlignment="1">
      <alignment horizontal="center" vertical="center"/>
    </xf>
    <xf numFmtId="165" fontId="3" fillId="2" borderId="1" xfId="1" applyNumberFormat="1" applyFont="1" applyFill="1" applyBorder="1"/>
    <xf numFmtId="0" fontId="2" fillId="2" borderId="0" xfId="1" applyFont="1" applyFill="1" applyAlignment="1">
      <alignment horizontal="center" vertical="center"/>
    </xf>
    <xf numFmtId="166" fontId="4" fillId="2" borderId="1" xfId="3" applyNumberFormat="1" applyFont="1" applyFill="1" applyBorder="1" applyAlignment="1">
      <alignment horizontal="right" vertical="center" wrapText="1"/>
    </xf>
    <xf numFmtId="165" fontId="2" fillId="2" borderId="0" xfId="1" applyNumberFormat="1" applyFont="1" applyFill="1"/>
    <xf numFmtId="166" fontId="3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/>
    <xf numFmtId="166" fontId="5" fillId="2" borderId="0" xfId="0" applyNumberFormat="1" applyFont="1" applyFill="1" applyBorder="1"/>
    <xf numFmtId="0" fontId="5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166" fontId="0" fillId="2" borderId="0" xfId="0" applyNumberFormat="1" applyFill="1" applyBorder="1"/>
    <xf numFmtId="0" fontId="3" fillId="2" borderId="0" xfId="1" applyFont="1" applyFill="1" applyAlignment="1">
      <alignment horizontal="center"/>
    </xf>
  </cellXfs>
  <cellStyles count="4">
    <cellStyle name="Обычный" xfId="0" builtinId="0"/>
    <cellStyle name="Обычный 2" xfId="1"/>
    <cellStyle name="Процентный" xfId="3" builtinId="5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0"/>
  <sheetViews>
    <sheetView tabSelected="1" view="pageBreakPreview" topLeftCell="A13" zoomScale="115" zoomScaleNormal="80" zoomScaleSheetLayoutView="115" workbookViewId="0">
      <selection activeCell="A79" sqref="A79"/>
    </sheetView>
  </sheetViews>
  <sheetFormatPr defaultColWidth="9.140625" defaultRowHeight="12" x14ac:dyDescent="0.2"/>
  <cols>
    <col min="1" max="1" width="70.5703125" style="1" customWidth="1"/>
    <col min="2" max="2" width="29.42578125" style="41" customWidth="1"/>
    <col min="3" max="5" width="19.5703125" style="1" customWidth="1"/>
    <col min="6" max="16384" width="9.140625" style="1"/>
  </cols>
  <sheetData>
    <row r="1" spans="1:7" ht="15.75" x14ac:dyDescent="0.25">
      <c r="A1" s="52" t="s">
        <v>301</v>
      </c>
      <c r="B1" s="52"/>
      <c r="C1" s="52"/>
      <c r="D1" s="52"/>
      <c r="E1" s="52"/>
    </row>
    <row r="2" spans="1:7" ht="15.75" x14ac:dyDescent="0.25">
      <c r="A2" s="3"/>
      <c r="B2" s="4"/>
      <c r="C2" s="2"/>
      <c r="D2" s="2"/>
      <c r="E2" s="2"/>
    </row>
    <row r="3" spans="1:7" ht="15.75" x14ac:dyDescent="0.25">
      <c r="A3" s="2"/>
      <c r="B3" s="5"/>
      <c r="C3" s="6"/>
      <c r="D3" s="6"/>
      <c r="E3" s="6" t="s">
        <v>109</v>
      </c>
    </row>
    <row r="4" spans="1:7" ht="47.25" x14ac:dyDescent="0.2">
      <c r="A4" s="7" t="s">
        <v>19</v>
      </c>
      <c r="B4" s="7" t="s">
        <v>20</v>
      </c>
      <c r="C4" s="8" t="s">
        <v>295</v>
      </c>
      <c r="D4" s="8" t="s">
        <v>296</v>
      </c>
      <c r="E4" s="44" t="s">
        <v>297</v>
      </c>
    </row>
    <row r="5" spans="1:7" ht="15.75" x14ac:dyDescent="0.2">
      <c r="A5" s="9" t="s">
        <v>18</v>
      </c>
      <c r="B5" s="10" t="s">
        <v>54</v>
      </c>
      <c r="C5" s="11">
        <f>C6+C9+C11+C13+C17+C20+C23+C28+C34+C38+C41+C43+C45+C61</f>
        <v>109752869</v>
      </c>
      <c r="D5" s="11">
        <f t="shared" ref="D5" si="0">D6+D9+D11+D13+D17+D20+D23+D28+D34+D38+D41+D43+D45+D61</f>
        <v>114324011</v>
      </c>
      <c r="E5" s="42">
        <f>D5/C5</f>
        <v>1.042</v>
      </c>
    </row>
    <row r="6" spans="1:7" ht="15.75" x14ac:dyDescent="0.2">
      <c r="A6" s="12" t="s">
        <v>21</v>
      </c>
      <c r="B6" s="13" t="s">
        <v>55</v>
      </c>
      <c r="C6" s="14">
        <f>C7+C8</f>
        <v>78629506</v>
      </c>
      <c r="D6" s="14">
        <f t="shared" ref="D6" si="1">D7+D8</f>
        <v>81528524.200000003</v>
      </c>
      <c r="E6" s="42">
        <f t="shared" ref="E6:E69" si="2">D6/C6</f>
        <v>1.0369999999999999</v>
      </c>
    </row>
    <row r="7" spans="1:7" ht="15.75" x14ac:dyDescent="0.2">
      <c r="A7" s="15" t="s">
        <v>22</v>
      </c>
      <c r="B7" s="13" t="s">
        <v>56</v>
      </c>
      <c r="C7" s="14">
        <v>45537741.799999997</v>
      </c>
      <c r="D7" s="14">
        <v>49129358.5</v>
      </c>
      <c r="E7" s="42">
        <f t="shared" si="2"/>
        <v>1.079</v>
      </c>
      <c r="G7" s="43"/>
    </row>
    <row r="8" spans="1:7" ht="15.75" x14ac:dyDescent="0.2">
      <c r="A8" s="15" t="s">
        <v>23</v>
      </c>
      <c r="B8" s="13" t="s">
        <v>57</v>
      </c>
      <c r="C8" s="14">
        <v>33091764.199999999</v>
      </c>
      <c r="D8" s="14">
        <v>32399165.699999999</v>
      </c>
      <c r="E8" s="42">
        <f t="shared" si="2"/>
        <v>0.97899999999999998</v>
      </c>
    </row>
    <row r="9" spans="1:7" ht="31.5" x14ac:dyDescent="0.2">
      <c r="A9" s="12" t="s">
        <v>24</v>
      </c>
      <c r="B9" s="13" t="s">
        <v>58</v>
      </c>
      <c r="C9" s="14">
        <f>C10</f>
        <v>7692238.7999999998</v>
      </c>
      <c r="D9" s="14">
        <f t="shared" ref="D9" si="3">D10</f>
        <v>8348940.2000000002</v>
      </c>
      <c r="E9" s="42">
        <f t="shared" si="2"/>
        <v>1.085</v>
      </c>
    </row>
    <row r="10" spans="1:7" ht="31.5" x14ac:dyDescent="0.2">
      <c r="A10" s="15" t="s">
        <v>25</v>
      </c>
      <c r="B10" s="13" t="s">
        <v>59</v>
      </c>
      <c r="C10" s="14">
        <v>7692238.7999999998</v>
      </c>
      <c r="D10" s="14">
        <v>8348940.2000000002</v>
      </c>
      <c r="E10" s="42">
        <f t="shared" si="2"/>
        <v>1.085</v>
      </c>
    </row>
    <row r="11" spans="1:7" ht="15.75" x14ac:dyDescent="0.2">
      <c r="A11" s="12" t="s">
        <v>26</v>
      </c>
      <c r="B11" s="13" t="s">
        <v>60</v>
      </c>
      <c r="C11" s="14">
        <f>C12</f>
        <v>3405698</v>
      </c>
      <c r="D11" s="14">
        <v>3676806.7</v>
      </c>
      <c r="E11" s="42">
        <f t="shared" si="2"/>
        <v>1.08</v>
      </c>
    </row>
    <row r="12" spans="1:7" ht="31.5" x14ac:dyDescent="0.2">
      <c r="A12" s="15" t="s">
        <v>27</v>
      </c>
      <c r="B12" s="13" t="s">
        <v>61</v>
      </c>
      <c r="C12" s="14">
        <v>3405698</v>
      </c>
      <c r="D12" s="14">
        <v>3676834</v>
      </c>
      <c r="E12" s="42">
        <f t="shared" si="2"/>
        <v>1.08</v>
      </c>
    </row>
    <row r="13" spans="1:7" ht="15.75" x14ac:dyDescent="0.2">
      <c r="A13" s="12" t="s">
        <v>28</v>
      </c>
      <c r="B13" s="13" t="s">
        <v>62</v>
      </c>
      <c r="C13" s="14">
        <f>C14+C15+C16</f>
        <v>15495670</v>
      </c>
      <c r="D13" s="14">
        <f t="shared" ref="D13" si="4">D14+D15+D16</f>
        <v>15893113.300000001</v>
      </c>
      <c r="E13" s="42">
        <f t="shared" si="2"/>
        <v>1.026</v>
      </c>
    </row>
    <row r="14" spans="1:7" ht="15.75" x14ac:dyDescent="0.2">
      <c r="A14" s="15" t="s">
        <v>29</v>
      </c>
      <c r="B14" s="13" t="s">
        <v>63</v>
      </c>
      <c r="C14" s="14">
        <v>13575477</v>
      </c>
      <c r="D14" s="14">
        <v>13761495.199999999</v>
      </c>
      <c r="E14" s="42">
        <f t="shared" si="2"/>
        <v>1.014</v>
      </c>
    </row>
    <row r="15" spans="1:7" ht="15.75" x14ac:dyDescent="0.2">
      <c r="A15" s="15" t="s">
        <v>30</v>
      </c>
      <c r="B15" s="13" t="s">
        <v>64</v>
      </c>
      <c r="C15" s="14">
        <v>1918959</v>
      </c>
      <c r="D15" s="14">
        <v>2130651.4</v>
      </c>
      <c r="E15" s="42">
        <f t="shared" si="2"/>
        <v>1.1100000000000001</v>
      </c>
    </row>
    <row r="16" spans="1:7" ht="15.75" x14ac:dyDescent="0.2">
      <c r="A16" s="15" t="s">
        <v>52</v>
      </c>
      <c r="B16" s="13" t="s">
        <v>65</v>
      </c>
      <c r="C16" s="14">
        <v>1234</v>
      </c>
      <c r="D16" s="14">
        <v>966.7</v>
      </c>
      <c r="E16" s="42">
        <f t="shared" si="2"/>
        <v>0.78300000000000003</v>
      </c>
    </row>
    <row r="17" spans="1:6" ht="31.5" x14ac:dyDescent="0.2">
      <c r="A17" s="12" t="s">
        <v>31</v>
      </c>
      <c r="B17" s="13" t="s">
        <v>66</v>
      </c>
      <c r="C17" s="14">
        <f>C18+C19</f>
        <v>1727811</v>
      </c>
      <c r="D17" s="14">
        <f t="shared" ref="D17" si="5">D18+D19</f>
        <v>1820238.3</v>
      </c>
      <c r="E17" s="42">
        <f t="shared" si="2"/>
        <v>1.0529999999999999</v>
      </c>
    </row>
    <row r="18" spans="1:6" ht="15.75" x14ac:dyDescent="0.2">
      <c r="A18" s="15" t="s">
        <v>32</v>
      </c>
      <c r="B18" s="13" t="s">
        <v>67</v>
      </c>
      <c r="C18" s="14">
        <v>1706407</v>
      </c>
      <c r="D18" s="14">
        <v>1800482.8</v>
      </c>
      <c r="E18" s="42">
        <f t="shared" si="2"/>
        <v>1.0549999999999999</v>
      </c>
      <c r="F18" s="43"/>
    </row>
    <row r="19" spans="1:6" ht="31.5" x14ac:dyDescent="0.2">
      <c r="A19" s="15" t="s">
        <v>33</v>
      </c>
      <c r="B19" s="13" t="s">
        <v>68</v>
      </c>
      <c r="C19" s="14">
        <v>21404</v>
      </c>
      <c r="D19" s="14">
        <v>19755.5</v>
      </c>
      <c r="E19" s="42">
        <f t="shared" si="2"/>
        <v>0.92300000000000004</v>
      </c>
      <c r="F19" s="43"/>
    </row>
    <row r="20" spans="1:6" ht="15.75" x14ac:dyDescent="0.2">
      <c r="A20" s="16" t="s">
        <v>34</v>
      </c>
      <c r="B20" s="17" t="s">
        <v>69</v>
      </c>
      <c r="C20" s="18">
        <f>C21+C22</f>
        <v>334633.09999999998</v>
      </c>
      <c r="D20" s="18">
        <f t="shared" ref="D20" si="6">D21+D22</f>
        <v>362790.5</v>
      </c>
      <c r="E20" s="42">
        <f t="shared" si="2"/>
        <v>1.0840000000000001</v>
      </c>
    </row>
    <row r="21" spans="1:6" ht="63" x14ac:dyDescent="0.2">
      <c r="A21" s="19" t="s">
        <v>119</v>
      </c>
      <c r="B21" s="17" t="s">
        <v>120</v>
      </c>
      <c r="C21" s="18">
        <v>6961</v>
      </c>
      <c r="D21" s="18">
        <v>6361.7</v>
      </c>
      <c r="E21" s="42">
        <f t="shared" si="2"/>
        <v>0.91400000000000003</v>
      </c>
    </row>
    <row r="22" spans="1:6" ht="31.5" x14ac:dyDescent="0.2">
      <c r="A22" s="20" t="s">
        <v>35</v>
      </c>
      <c r="B22" s="17" t="s">
        <v>70</v>
      </c>
      <c r="C22" s="18">
        <v>327672.09999999998</v>
      </c>
      <c r="D22" s="18">
        <v>356428.79999999999</v>
      </c>
      <c r="E22" s="42">
        <f t="shared" si="2"/>
        <v>1.0880000000000001</v>
      </c>
    </row>
    <row r="23" spans="1:6" ht="31.5" x14ac:dyDescent="0.2">
      <c r="A23" s="16" t="s">
        <v>121</v>
      </c>
      <c r="B23" s="17" t="s">
        <v>285</v>
      </c>
      <c r="C23" s="18">
        <f>C24+C25+C26+C27</f>
        <v>58.7</v>
      </c>
      <c r="D23" s="18">
        <f t="shared" ref="D23" si="7">D24+D25+D26+D27</f>
        <v>86.8</v>
      </c>
      <c r="E23" s="42">
        <f t="shared" si="2"/>
        <v>1.4790000000000001</v>
      </c>
    </row>
    <row r="24" spans="1:6" ht="15.75" x14ac:dyDescent="0.2">
      <c r="A24" s="20" t="s">
        <v>122</v>
      </c>
      <c r="B24" s="17" t="s">
        <v>286</v>
      </c>
      <c r="C24" s="18">
        <v>0.1</v>
      </c>
      <c r="D24" s="18">
        <v>0</v>
      </c>
      <c r="E24" s="42">
        <f t="shared" si="2"/>
        <v>0</v>
      </c>
    </row>
    <row r="25" spans="1:6" ht="15.75" x14ac:dyDescent="0.2">
      <c r="A25" s="21" t="s">
        <v>123</v>
      </c>
      <c r="B25" s="17" t="s">
        <v>287</v>
      </c>
      <c r="C25" s="18">
        <v>22.5</v>
      </c>
      <c r="D25" s="18">
        <v>26.2</v>
      </c>
      <c r="E25" s="42">
        <f t="shared" si="2"/>
        <v>1.1639999999999999</v>
      </c>
    </row>
    <row r="26" spans="1:6" ht="31.5" x14ac:dyDescent="0.2">
      <c r="A26" s="21" t="s">
        <v>124</v>
      </c>
      <c r="B26" s="17" t="s">
        <v>288</v>
      </c>
      <c r="C26" s="18">
        <v>31.6</v>
      </c>
      <c r="D26" s="18">
        <v>37.200000000000003</v>
      </c>
      <c r="E26" s="42">
        <f t="shared" si="2"/>
        <v>1.177</v>
      </c>
    </row>
    <row r="27" spans="1:6" ht="31.5" x14ac:dyDescent="0.2">
      <c r="A27" s="21" t="s">
        <v>125</v>
      </c>
      <c r="B27" s="17" t="s">
        <v>289</v>
      </c>
      <c r="C27" s="18">
        <v>4.5</v>
      </c>
      <c r="D27" s="18">
        <v>23.4</v>
      </c>
      <c r="E27" s="42">
        <f t="shared" si="2"/>
        <v>5.2</v>
      </c>
    </row>
    <row r="28" spans="1:6" ht="32.25" customHeight="1" x14ac:dyDescent="0.2">
      <c r="A28" s="22" t="s">
        <v>42</v>
      </c>
      <c r="B28" s="17" t="s">
        <v>71</v>
      </c>
      <c r="C28" s="18">
        <f>C29+C30+C31+C32+C33</f>
        <v>265651.5</v>
      </c>
      <c r="D28" s="18">
        <f t="shared" ref="D28" si="8">D29+D30+D31+D32+D33</f>
        <v>279558.90000000002</v>
      </c>
      <c r="E28" s="42">
        <f t="shared" si="2"/>
        <v>1.052</v>
      </c>
    </row>
    <row r="29" spans="1:6" ht="65.25" customHeight="1" x14ac:dyDescent="0.2">
      <c r="A29" s="19" t="s">
        <v>43</v>
      </c>
      <c r="B29" s="17" t="s">
        <v>72</v>
      </c>
      <c r="C29" s="18">
        <v>155242.20000000001</v>
      </c>
      <c r="D29" s="18">
        <v>155242.20000000001</v>
      </c>
      <c r="E29" s="42">
        <f t="shared" si="2"/>
        <v>1</v>
      </c>
    </row>
    <row r="30" spans="1:6" ht="31.5" x14ac:dyDescent="0.2">
      <c r="A30" s="20" t="s">
        <v>53</v>
      </c>
      <c r="B30" s="17" t="s">
        <v>73</v>
      </c>
      <c r="C30" s="18">
        <v>15723.3</v>
      </c>
      <c r="D30" s="18">
        <v>25102.9</v>
      </c>
      <c r="E30" s="42">
        <f t="shared" si="2"/>
        <v>1.597</v>
      </c>
    </row>
    <row r="31" spans="1:6" ht="81" customHeight="1" x14ac:dyDescent="0.2">
      <c r="A31" s="19" t="s">
        <v>44</v>
      </c>
      <c r="B31" s="17" t="s">
        <v>74</v>
      </c>
      <c r="C31" s="18">
        <v>92200</v>
      </c>
      <c r="D31" s="18">
        <v>97282.2</v>
      </c>
      <c r="E31" s="42">
        <f t="shared" si="2"/>
        <v>1.0549999999999999</v>
      </c>
    </row>
    <row r="32" spans="1:6" ht="52.5" customHeight="1" x14ac:dyDescent="0.2">
      <c r="A32" s="19" t="s">
        <v>276</v>
      </c>
      <c r="B32" s="17" t="s">
        <v>284</v>
      </c>
      <c r="C32" s="18">
        <v>591</v>
      </c>
      <c r="D32" s="18">
        <v>620.4</v>
      </c>
      <c r="E32" s="42">
        <f t="shared" si="2"/>
        <v>1.05</v>
      </c>
    </row>
    <row r="33" spans="1:6" ht="18" customHeight="1" x14ac:dyDescent="0.2">
      <c r="A33" s="20" t="s">
        <v>46</v>
      </c>
      <c r="B33" s="17" t="s">
        <v>75</v>
      </c>
      <c r="C33" s="18">
        <v>1895</v>
      </c>
      <c r="D33" s="18">
        <v>1311.2</v>
      </c>
      <c r="E33" s="42">
        <f t="shared" si="2"/>
        <v>0.69199999999999995</v>
      </c>
    </row>
    <row r="34" spans="1:6" ht="15.75" x14ac:dyDescent="0.2">
      <c r="A34" s="12" t="s">
        <v>47</v>
      </c>
      <c r="B34" s="13" t="s">
        <v>76</v>
      </c>
      <c r="C34" s="18">
        <f>C35+C36+C37</f>
        <v>1230281.5</v>
      </c>
      <c r="D34" s="18">
        <f t="shared" ref="D34" si="9">D35+D36+D37</f>
        <v>1407742.4</v>
      </c>
      <c r="E34" s="42">
        <f t="shared" si="2"/>
        <v>1.1439999999999999</v>
      </c>
    </row>
    <row r="35" spans="1:6" ht="15.75" x14ac:dyDescent="0.2">
      <c r="A35" s="19" t="s">
        <v>48</v>
      </c>
      <c r="B35" s="13" t="s">
        <v>77</v>
      </c>
      <c r="C35" s="18">
        <v>155127.20000000001</v>
      </c>
      <c r="D35" s="18">
        <v>173424.3</v>
      </c>
      <c r="E35" s="42">
        <f t="shared" si="2"/>
        <v>1.1180000000000001</v>
      </c>
    </row>
    <row r="36" spans="1:6" ht="15.75" x14ac:dyDescent="0.2">
      <c r="A36" s="19" t="s">
        <v>49</v>
      </c>
      <c r="B36" s="13" t="s">
        <v>78</v>
      </c>
      <c r="C36" s="18">
        <v>245386.8</v>
      </c>
      <c r="D36" s="18">
        <v>242116.8</v>
      </c>
      <c r="E36" s="42">
        <f t="shared" si="2"/>
        <v>0.98699999999999999</v>
      </c>
    </row>
    <row r="37" spans="1:6" ht="15.75" x14ac:dyDescent="0.2">
      <c r="A37" s="15" t="s">
        <v>50</v>
      </c>
      <c r="B37" s="13" t="s">
        <v>79</v>
      </c>
      <c r="C37" s="14">
        <v>829767.5</v>
      </c>
      <c r="D37" s="14">
        <v>992201.3</v>
      </c>
      <c r="E37" s="42">
        <f t="shared" si="2"/>
        <v>1.196</v>
      </c>
      <c r="F37" s="43"/>
    </row>
    <row r="38" spans="1:6" ht="31.5" x14ac:dyDescent="0.2">
      <c r="A38" s="12" t="s">
        <v>37</v>
      </c>
      <c r="B38" s="13" t="s">
        <v>80</v>
      </c>
      <c r="C38" s="14">
        <f>C39+C40</f>
        <v>87008.7</v>
      </c>
      <c r="D38" s="14">
        <f t="shared" ref="D38" si="10">D39+D40</f>
        <v>143651.20000000001</v>
      </c>
      <c r="E38" s="42">
        <f t="shared" si="2"/>
        <v>1.651</v>
      </c>
    </row>
    <row r="39" spans="1:6" ht="15.75" x14ac:dyDescent="0.2">
      <c r="A39" s="19" t="s">
        <v>38</v>
      </c>
      <c r="B39" s="17" t="s">
        <v>81</v>
      </c>
      <c r="C39" s="18">
        <v>5117.8999999999996</v>
      </c>
      <c r="D39" s="18">
        <v>6355.7</v>
      </c>
      <c r="E39" s="42">
        <f t="shared" si="2"/>
        <v>1.242</v>
      </c>
    </row>
    <row r="40" spans="1:6" ht="15.75" x14ac:dyDescent="0.2">
      <c r="A40" s="19" t="s">
        <v>39</v>
      </c>
      <c r="B40" s="17" t="s">
        <v>82</v>
      </c>
      <c r="C40" s="18">
        <v>81890.8</v>
      </c>
      <c r="D40" s="18">
        <v>137295.5</v>
      </c>
      <c r="E40" s="42">
        <f t="shared" si="2"/>
        <v>1.677</v>
      </c>
    </row>
    <row r="41" spans="1:6" ht="31.5" x14ac:dyDescent="0.2">
      <c r="A41" s="12" t="s">
        <v>0</v>
      </c>
      <c r="B41" s="13" t="s">
        <v>83</v>
      </c>
      <c r="C41" s="14">
        <f>C42</f>
        <v>71900</v>
      </c>
      <c r="D41" s="14">
        <f t="shared" ref="D41" si="11">D42</f>
        <v>4378.3999999999996</v>
      </c>
      <c r="E41" s="42">
        <f t="shared" si="2"/>
        <v>6.0999999999999999E-2</v>
      </c>
    </row>
    <row r="42" spans="1:6" ht="78.75" x14ac:dyDescent="0.2">
      <c r="A42" s="19" t="s">
        <v>118</v>
      </c>
      <c r="B42" s="17" t="s">
        <v>84</v>
      </c>
      <c r="C42" s="18">
        <v>71900</v>
      </c>
      <c r="D42" s="18">
        <v>4378.3999999999996</v>
      </c>
      <c r="E42" s="42">
        <f t="shared" si="2"/>
        <v>6.0999999999999999E-2</v>
      </c>
    </row>
    <row r="43" spans="1:6" ht="15.75" x14ac:dyDescent="0.2">
      <c r="A43" s="12" t="s">
        <v>1</v>
      </c>
      <c r="B43" s="13" t="s">
        <v>85</v>
      </c>
      <c r="C43" s="14">
        <f>C44</f>
        <v>4900</v>
      </c>
      <c r="D43" s="14">
        <f t="shared" ref="D43" si="12">D44</f>
        <v>4486.8999999999996</v>
      </c>
      <c r="E43" s="42">
        <f t="shared" si="2"/>
        <v>0.91600000000000004</v>
      </c>
    </row>
    <row r="44" spans="1:6" ht="31.5" x14ac:dyDescent="0.2">
      <c r="A44" s="15" t="s">
        <v>40</v>
      </c>
      <c r="B44" s="13" t="s">
        <v>86</v>
      </c>
      <c r="C44" s="14">
        <v>4900</v>
      </c>
      <c r="D44" s="14">
        <v>4486.8999999999996</v>
      </c>
      <c r="E44" s="42">
        <f t="shared" si="2"/>
        <v>0.91600000000000004</v>
      </c>
    </row>
    <row r="45" spans="1:6" ht="15.75" x14ac:dyDescent="0.2">
      <c r="A45" s="22" t="s">
        <v>2</v>
      </c>
      <c r="B45" s="17" t="s">
        <v>87</v>
      </c>
      <c r="C45" s="18">
        <f>C46+C47+C48++C49+C50+C51+C52+C53+C54+C55+C56+C57+C58+C59+C60</f>
        <v>802008.4</v>
      </c>
      <c r="D45" s="18">
        <f t="shared" ref="D45" si="13">D46+D47+D48++D49+D50+D51+D52+D53+D54+D55+D56+D57+D58+D59+D60</f>
        <v>850022.6</v>
      </c>
      <c r="E45" s="42">
        <f t="shared" si="2"/>
        <v>1.06</v>
      </c>
    </row>
    <row r="46" spans="1:6" ht="78.75" x14ac:dyDescent="0.2">
      <c r="A46" s="20" t="s">
        <v>45</v>
      </c>
      <c r="B46" s="17" t="s">
        <v>88</v>
      </c>
      <c r="C46" s="18">
        <v>950</v>
      </c>
      <c r="D46" s="18">
        <v>1008.5</v>
      </c>
      <c r="E46" s="42">
        <f t="shared" si="2"/>
        <v>1.0620000000000001</v>
      </c>
    </row>
    <row r="47" spans="1:6" ht="31.5" x14ac:dyDescent="0.2">
      <c r="A47" s="20" t="s">
        <v>277</v>
      </c>
      <c r="B47" s="17" t="s">
        <v>278</v>
      </c>
      <c r="C47" s="18">
        <v>8.3000000000000007</v>
      </c>
      <c r="D47" s="18">
        <v>12.7</v>
      </c>
      <c r="E47" s="42">
        <f t="shared" si="2"/>
        <v>1.53</v>
      </c>
    </row>
    <row r="48" spans="1:6" ht="31.5" x14ac:dyDescent="0.2">
      <c r="A48" s="20" t="s">
        <v>111</v>
      </c>
      <c r="B48" s="17" t="s">
        <v>116</v>
      </c>
      <c r="C48" s="18">
        <v>140</v>
      </c>
      <c r="D48" s="18">
        <v>109</v>
      </c>
      <c r="E48" s="42">
        <f t="shared" si="2"/>
        <v>0.77900000000000003</v>
      </c>
    </row>
    <row r="49" spans="1:6" ht="47.25" x14ac:dyDescent="0.2">
      <c r="A49" s="20" t="s">
        <v>3</v>
      </c>
      <c r="B49" s="17" t="s">
        <v>89</v>
      </c>
      <c r="C49" s="18">
        <v>4189</v>
      </c>
      <c r="D49" s="18">
        <v>5423.9</v>
      </c>
      <c r="E49" s="42">
        <f t="shared" si="2"/>
        <v>1.2949999999999999</v>
      </c>
    </row>
    <row r="50" spans="1:6" ht="19.5" customHeight="1" x14ac:dyDescent="0.2">
      <c r="A50" s="20" t="s">
        <v>112</v>
      </c>
      <c r="B50" s="17" t="s">
        <v>290</v>
      </c>
      <c r="C50" s="18">
        <v>230</v>
      </c>
      <c r="D50" s="18">
        <v>256.8</v>
      </c>
      <c r="E50" s="42">
        <f t="shared" si="2"/>
        <v>1.117</v>
      </c>
    </row>
    <row r="51" spans="1:6" ht="97.5" customHeight="1" x14ac:dyDescent="0.2">
      <c r="A51" s="20" t="s">
        <v>114</v>
      </c>
      <c r="B51" s="17" t="s">
        <v>279</v>
      </c>
      <c r="C51" s="18">
        <v>206.9</v>
      </c>
      <c r="D51" s="18">
        <v>305.7</v>
      </c>
      <c r="E51" s="42">
        <f t="shared" si="2"/>
        <v>1.478</v>
      </c>
    </row>
    <row r="52" spans="1:6" ht="31.5" x14ac:dyDescent="0.2">
      <c r="A52" s="20" t="s">
        <v>4</v>
      </c>
      <c r="B52" s="17" t="s">
        <v>90</v>
      </c>
      <c r="C52" s="18">
        <v>4623</v>
      </c>
      <c r="D52" s="18">
        <v>778.8</v>
      </c>
      <c r="E52" s="42">
        <f t="shared" si="2"/>
        <v>0.16800000000000001</v>
      </c>
    </row>
    <row r="53" spans="1:6" ht="31.5" x14ac:dyDescent="0.2">
      <c r="A53" s="20" t="s">
        <v>12</v>
      </c>
      <c r="B53" s="17" t="s">
        <v>91</v>
      </c>
      <c r="C53" s="18">
        <v>16027.9</v>
      </c>
      <c r="D53" s="18">
        <v>18073</v>
      </c>
      <c r="E53" s="42">
        <f t="shared" si="2"/>
        <v>1.1279999999999999</v>
      </c>
    </row>
    <row r="54" spans="1:6" ht="31.5" x14ac:dyDescent="0.2">
      <c r="A54" s="20" t="s">
        <v>51</v>
      </c>
      <c r="B54" s="17" t="s">
        <v>92</v>
      </c>
      <c r="C54" s="18">
        <v>715952.5</v>
      </c>
      <c r="D54" s="18">
        <v>740975.7</v>
      </c>
      <c r="E54" s="42">
        <f t="shared" si="2"/>
        <v>1.0349999999999999</v>
      </c>
    </row>
    <row r="55" spans="1:6" ht="47.25" x14ac:dyDescent="0.2">
      <c r="A55" s="20" t="s">
        <v>110</v>
      </c>
      <c r="B55" s="17" t="s">
        <v>115</v>
      </c>
      <c r="C55" s="18">
        <v>14.2</v>
      </c>
      <c r="D55" s="18">
        <v>14.2</v>
      </c>
      <c r="E55" s="42">
        <f t="shared" si="2"/>
        <v>1</v>
      </c>
    </row>
    <row r="56" spans="1:6" ht="48" customHeight="1" x14ac:dyDescent="0.2">
      <c r="A56" s="19" t="s">
        <v>108</v>
      </c>
      <c r="B56" s="17" t="s">
        <v>93</v>
      </c>
      <c r="C56" s="18">
        <v>1444.9</v>
      </c>
      <c r="D56" s="18">
        <v>1868.9</v>
      </c>
      <c r="E56" s="42">
        <f t="shared" si="2"/>
        <v>1.2929999999999999</v>
      </c>
    </row>
    <row r="57" spans="1:6" ht="46.5" customHeight="1" x14ac:dyDescent="0.2">
      <c r="A57" s="15" t="s">
        <v>13</v>
      </c>
      <c r="B57" s="17" t="s">
        <v>94</v>
      </c>
      <c r="C57" s="18">
        <v>17094</v>
      </c>
      <c r="D57" s="18">
        <v>18852</v>
      </c>
      <c r="E57" s="42">
        <f t="shared" si="2"/>
        <v>1.103</v>
      </c>
    </row>
    <row r="58" spans="1:6" ht="35.25" customHeight="1" x14ac:dyDescent="0.2">
      <c r="A58" s="15" t="s">
        <v>113</v>
      </c>
      <c r="B58" s="17" t="s">
        <v>280</v>
      </c>
      <c r="C58" s="18">
        <v>6187.1</v>
      </c>
      <c r="D58" s="18">
        <v>12180.9</v>
      </c>
      <c r="E58" s="42">
        <f t="shared" si="2"/>
        <v>1.9690000000000001</v>
      </c>
    </row>
    <row r="59" spans="1:6" ht="75.75" customHeight="1" x14ac:dyDescent="0.2">
      <c r="A59" s="15" t="s">
        <v>185</v>
      </c>
      <c r="B59" s="17" t="s">
        <v>248</v>
      </c>
      <c r="C59" s="18">
        <v>2500</v>
      </c>
      <c r="D59" s="18">
        <v>2689.4</v>
      </c>
      <c r="E59" s="42">
        <f t="shared" si="2"/>
        <v>1.0760000000000001</v>
      </c>
    </row>
    <row r="60" spans="1:6" ht="31.5" x14ac:dyDescent="0.2">
      <c r="A60" s="20" t="s">
        <v>5</v>
      </c>
      <c r="B60" s="17" t="s">
        <v>95</v>
      </c>
      <c r="C60" s="18">
        <v>32440.6</v>
      </c>
      <c r="D60" s="18">
        <v>47473.1</v>
      </c>
      <c r="E60" s="42">
        <f t="shared" si="2"/>
        <v>1.4630000000000001</v>
      </c>
    </row>
    <row r="61" spans="1:6" ht="15.75" x14ac:dyDescent="0.2">
      <c r="A61" s="16" t="s">
        <v>6</v>
      </c>
      <c r="B61" s="13" t="s">
        <v>96</v>
      </c>
      <c r="C61" s="18">
        <f>C62</f>
        <v>5503.3</v>
      </c>
      <c r="D61" s="18">
        <v>3670.6</v>
      </c>
      <c r="E61" s="42">
        <f t="shared" si="2"/>
        <v>0.66700000000000004</v>
      </c>
      <c r="F61" s="43"/>
    </row>
    <row r="62" spans="1:6" ht="15.75" x14ac:dyDescent="0.2">
      <c r="A62" s="19" t="s">
        <v>7</v>
      </c>
      <c r="B62" s="13" t="s">
        <v>97</v>
      </c>
      <c r="C62" s="18">
        <v>5503.3</v>
      </c>
      <c r="D62" s="18">
        <v>4852.3999999999996</v>
      </c>
      <c r="E62" s="42">
        <f t="shared" si="2"/>
        <v>0.88200000000000001</v>
      </c>
      <c r="F62" s="43"/>
    </row>
    <row r="63" spans="1:6" ht="15.75" x14ac:dyDescent="0.2">
      <c r="A63" s="23" t="s">
        <v>9</v>
      </c>
      <c r="B63" s="24" t="s">
        <v>98</v>
      </c>
      <c r="C63" s="25">
        <f>C64+C122+C126+C141</f>
        <v>21533860.399999999</v>
      </c>
      <c r="D63" s="25">
        <f>D64+D122+D126+D141</f>
        <v>22303851.5</v>
      </c>
      <c r="E63" s="42">
        <f t="shared" si="2"/>
        <v>1.036</v>
      </c>
    </row>
    <row r="64" spans="1:6" ht="31.5" x14ac:dyDescent="0.2">
      <c r="A64" s="26" t="s">
        <v>100</v>
      </c>
      <c r="B64" s="27" t="s">
        <v>99</v>
      </c>
      <c r="C64" s="18">
        <f>C65+C68+C96+C115</f>
        <v>21326188.199999999</v>
      </c>
      <c r="D64" s="18">
        <f t="shared" ref="D64" si="14">D65+D68+D96+D115</f>
        <v>22106155</v>
      </c>
      <c r="E64" s="42">
        <f t="shared" si="2"/>
        <v>1.0369999999999999</v>
      </c>
    </row>
    <row r="65" spans="1:5" ht="15.75" x14ac:dyDescent="0.25">
      <c r="A65" s="28" t="s">
        <v>126</v>
      </c>
      <c r="B65" s="27" t="s">
        <v>134</v>
      </c>
      <c r="C65" s="18">
        <f>C66+C67</f>
        <v>8099129.9000000004</v>
      </c>
      <c r="D65" s="18">
        <v>8813388.8000000007</v>
      </c>
      <c r="E65" s="42">
        <f t="shared" si="2"/>
        <v>1.0880000000000001</v>
      </c>
    </row>
    <row r="66" spans="1:5" ht="15.75" x14ac:dyDescent="0.25">
      <c r="A66" s="29" t="s">
        <v>10</v>
      </c>
      <c r="B66" s="27" t="s">
        <v>135</v>
      </c>
      <c r="C66" s="18">
        <v>7137018.5</v>
      </c>
      <c r="D66" s="18">
        <v>7137018.5</v>
      </c>
      <c r="E66" s="42">
        <f t="shared" si="2"/>
        <v>1</v>
      </c>
    </row>
    <row r="67" spans="1:5" ht="34.5" customHeight="1" x14ac:dyDescent="0.25">
      <c r="A67" s="29" t="s">
        <v>160</v>
      </c>
      <c r="B67" s="27" t="s">
        <v>161</v>
      </c>
      <c r="C67" s="18">
        <v>962111.4</v>
      </c>
      <c r="D67" s="18">
        <v>962111.4</v>
      </c>
      <c r="E67" s="42">
        <f t="shared" si="2"/>
        <v>1</v>
      </c>
    </row>
    <row r="68" spans="1:5" ht="31.5" x14ac:dyDescent="0.2">
      <c r="A68" s="30" t="s">
        <v>101</v>
      </c>
      <c r="B68" s="27" t="s">
        <v>136</v>
      </c>
      <c r="C68" s="18">
        <f>SUM(C69:C95)</f>
        <v>6205212.4000000004</v>
      </c>
      <c r="D68" s="18">
        <f t="shared" ref="D68" si="15">SUM(D69:D95)</f>
        <v>6504877.5</v>
      </c>
      <c r="E68" s="42">
        <f t="shared" si="2"/>
        <v>1.048</v>
      </c>
    </row>
    <row r="69" spans="1:5" ht="18" customHeight="1" x14ac:dyDescent="0.2">
      <c r="A69" s="31" t="s">
        <v>162</v>
      </c>
      <c r="B69" s="27" t="s">
        <v>163</v>
      </c>
      <c r="C69" s="18">
        <v>665054.6</v>
      </c>
      <c r="D69" s="18">
        <v>601757.9</v>
      </c>
      <c r="E69" s="42">
        <f t="shared" si="2"/>
        <v>0.90500000000000003</v>
      </c>
    </row>
    <row r="70" spans="1:5" ht="33.75" customHeight="1" x14ac:dyDescent="0.2">
      <c r="A70" s="31" t="s">
        <v>107</v>
      </c>
      <c r="B70" s="17" t="s">
        <v>137</v>
      </c>
      <c r="C70" s="18">
        <v>2401766</v>
      </c>
      <c r="D70" s="18">
        <v>2291194.2999999998</v>
      </c>
      <c r="E70" s="42">
        <f t="shared" ref="E70:E133" si="16">D70/C70</f>
        <v>0.95399999999999996</v>
      </c>
    </row>
    <row r="71" spans="1:5" ht="50.25" customHeight="1" x14ac:dyDescent="0.2">
      <c r="A71" s="31" t="s">
        <v>164</v>
      </c>
      <c r="B71" s="17" t="s">
        <v>165</v>
      </c>
      <c r="C71" s="18">
        <v>29408.6</v>
      </c>
      <c r="D71" s="18">
        <v>29408.6</v>
      </c>
      <c r="E71" s="42">
        <f t="shared" si="16"/>
        <v>1</v>
      </c>
    </row>
    <row r="72" spans="1:5" ht="31.5" x14ac:dyDescent="0.2">
      <c r="A72" s="31" t="s">
        <v>184</v>
      </c>
      <c r="B72" s="17" t="s">
        <v>166</v>
      </c>
      <c r="C72" s="18">
        <v>10754.5</v>
      </c>
      <c r="D72" s="18">
        <v>10513.7</v>
      </c>
      <c r="E72" s="42">
        <f t="shared" si="16"/>
        <v>0.97799999999999998</v>
      </c>
    </row>
    <row r="73" spans="1:5" ht="47.25" x14ac:dyDescent="0.2">
      <c r="A73" s="31" t="s">
        <v>246</v>
      </c>
      <c r="B73" s="17" t="s">
        <v>247</v>
      </c>
      <c r="C73" s="18">
        <v>1216.5999999999999</v>
      </c>
      <c r="D73" s="18">
        <v>1167.2</v>
      </c>
      <c r="E73" s="42">
        <f t="shared" si="16"/>
        <v>0.95899999999999996</v>
      </c>
    </row>
    <row r="74" spans="1:5" ht="49.5" customHeight="1" x14ac:dyDescent="0.2">
      <c r="A74" s="32" t="s">
        <v>133</v>
      </c>
      <c r="B74" s="27" t="s">
        <v>138</v>
      </c>
      <c r="C74" s="18">
        <v>6348.6</v>
      </c>
      <c r="D74" s="18">
        <v>6347.7</v>
      </c>
      <c r="E74" s="42">
        <f t="shared" si="16"/>
        <v>1</v>
      </c>
    </row>
    <row r="75" spans="1:5" ht="63" x14ac:dyDescent="0.2">
      <c r="A75" s="32" t="s">
        <v>167</v>
      </c>
      <c r="B75" s="27" t="s">
        <v>170</v>
      </c>
      <c r="C75" s="18">
        <v>370462.8</v>
      </c>
      <c r="D75" s="18">
        <v>370396.5</v>
      </c>
      <c r="E75" s="42">
        <f t="shared" si="16"/>
        <v>1</v>
      </c>
    </row>
    <row r="76" spans="1:5" ht="78.75" x14ac:dyDescent="0.2">
      <c r="A76" s="32" t="s">
        <v>168</v>
      </c>
      <c r="B76" s="27" t="s">
        <v>171</v>
      </c>
      <c r="C76" s="18">
        <v>2648.1</v>
      </c>
      <c r="D76" s="18">
        <v>1963.8</v>
      </c>
      <c r="E76" s="42">
        <f t="shared" si="16"/>
        <v>0.74199999999999999</v>
      </c>
    </row>
    <row r="77" spans="1:5" ht="47.25" x14ac:dyDescent="0.2">
      <c r="A77" s="32" t="s">
        <v>169</v>
      </c>
      <c r="B77" s="27" t="s">
        <v>172</v>
      </c>
      <c r="C77" s="18">
        <v>18827.099999999999</v>
      </c>
      <c r="D77" s="18">
        <v>18800</v>
      </c>
      <c r="E77" s="42">
        <f t="shared" si="16"/>
        <v>0.999</v>
      </c>
    </row>
    <row r="78" spans="1:5" ht="93.75" customHeight="1" x14ac:dyDescent="0.2">
      <c r="A78" s="32" t="s">
        <v>268</v>
      </c>
      <c r="B78" s="27" t="s">
        <v>267</v>
      </c>
      <c r="C78" s="18">
        <v>4025.6</v>
      </c>
      <c r="D78" s="18">
        <v>3672.5</v>
      </c>
      <c r="E78" s="42">
        <f t="shared" si="16"/>
        <v>0.91200000000000003</v>
      </c>
    </row>
    <row r="79" spans="1:5" ht="47.25" x14ac:dyDescent="0.2">
      <c r="A79" s="32" t="s">
        <v>103</v>
      </c>
      <c r="B79" s="27" t="s">
        <v>140</v>
      </c>
      <c r="C79" s="33">
        <v>96028.6</v>
      </c>
      <c r="D79" s="33">
        <v>96028.3</v>
      </c>
      <c r="E79" s="42">
        <f t="shared" si="16"/>
        <v>1</v>
      </c>
    </row>
    <row r="80" spans="1:5" ht="78.75" x14ac:dyDescent="0.25">
      <c r="A80" s="29" t="s">
        <v>255</v>
      </c>
      <c r="B80" s="27" t="s">
        <v>256</v>
      </c>
      <c r="C80" s="33">
        <v>132738.79999999999</v>
      </c>
      <c r="D80" s="33">
        <v>132738.79999999999</v>
      </c>
      <c r="E80" s="42">
        <f t="shared" si="16"/>
        <v>1</v>
      </c>
    </row>
    <row r="81" spans="1:5" ht="47.25" x14ac:dyDescent="0.25">
      <c r="A81" s="29" t="s">
        <v>188</v>
      </c>
      <c r="B81" s="27" t="s">
        <v>189</v>
      </c>
      <c r="C81" s="33">
        <v>14070</v>
      </c>
      <c r="D81" s="33">
        <v>14068.4</v>
      </c>
      <c r="E81" s="42">
        <f t="shared" si="16"/>
        <v>1</v>
      </c>
    </row>
    <row r="82" spans="1:5" ht="47.25" x14ac:dyDescent="0.25">
      <c r="A82" s="29" t="s">
        <v>173</v>
      </c>
      <c r="B82" s="27" t="s">
        <v>175</v>
      </c>
      <c r="C82" s="33">
        <v>1265.3</v>
      </c>
      <c r="D82" s="33">
        <v>1264.3</v>
      </c>
      <c r="E82" s="42">
        <f t="shared" si="16"/>
        <v>0.999</v>
      </c>
    </row>
    <row r="83" spans="1:5" ht="31.5" x14ac:dyDescent="0.25">
      <c r="A83" s="29" t="s">
        <v>293</v>
      </c>
      <c r="B83" s="27" t="s">
        <v>294</v>
      </c>
      <c r="C83" s="33">
        <v>2977.5</v>
      </c>
      <c r="D83" s="33">
        <v>2977.5</v>
      </c>
      <c r="E83" s="42">
        <f t="shared" si="16"/>
        <v>1</v>
      </c>
    </row>
    <row r="84" spans="1:5" ht="15.75" x14ac:dyDescent="0.25">
      <c r="A84" s="29" t="s">
        <v>174</v>
      </c>
      <c r="B84" s="27" t="s">
        <v>176</v>
      </c>
      <c r="C84" s="33">
        <v>3170.8</v>
      </c>
      <c r="D84" s="33">
        <v>3170.8</v>
      </c>
      <c r="E84" s="42">
        <f t="shared" si="16"/>
        <v>1</v>
      </c>
    </row>
    <row r="85" spans="1:5" ht="47.25" x14ac:dyDescent="0.25">
      <c r="A85" s="29" t="s">
        <v>197</v>
      </c>
      <c r="B85" s="27" t="s">
        <v>196</v>
      </c>
      <c r="C85" s="33">
        <v>593865.5</v>
      </c>
      <c r="D85" s="33">
        <v>1072767.1000000001</v>
      </c>
      <c r="E85" s="42">
        <f t="shared" si="16"/>
        <v>1.806</v>
      </c>
    </row>
    <row r="86" spans="1:5" ht="63" x14ac:dyDescent="0.25">
      <c r="A86" s="29" t="s">
        <v>193</v>
      </c>
      <c r="B86" s="27" t="s">
        <v>192</v>
      </c>
      <c r="C86" s="33">
        <f>144690.91227</f>
        <v>144690.9</v>
      </c>
      <c r="D86" s="33">
        <v>144499.29999999999</v>
      </c>
      <c r="E86" s="42">
        <f t="shared" si="16"/>
        <v>0.999</v>
      </c>
    </row>
    <row r="87" spans="1:5" ht="47.25" x14ac:dyDescent="0.2">
      <c r="A87" s="34" t="s">
        <v>106</v>
      </c>
      <c r="B87" s="27" t="s">
        <v>139</v>
      </c>
      <c r="C87" s="33">
        <v>133077.79999999999</v>
      </c>
      <c r="D87" s="33">
        <v>133077.79999999999</v>
      </c>
      <c r="E87" s="42">
        <f t="shared" si="16"/>
        <v>1</v>
      </c>
    </row>
    <row r="88" spans="1:5" ht="31.5" x14ac:dyDescent="0.2">
      <c r="A88" s="34" t="s">
        <v>177</v>
      </c>
      <c r="B88" s="27" t="s">
        <v>178</v>
      </c>
      <c r="C88" s="33">
        <v>62691.3</v>
      </c>
      <c r="D88" s="33">
        <v>62691.3</v>
      </c>
      <c r="E88" s="42">
        <f t="shared" si="16"/>
        <v>1</v>
      </c>
    </row>
    <row r="89" spans="1:5" ht="46.5" customHeight="1" x14ac:dyDescent="0.2">
      <c r="A89" s="34" t="s">
        <v>252</v>
      </c>
      <c r="B89" s="27" t="s">
        <v>179</v>
      </c>
      <c r="C89" s="33">
        <v>469253.7</v>
      </c>
      <c r="D89" s="33">
        <v>469253.7</v>
      </c>
      <c r="E89" s="42">
        <f t="shared" si="16"/>
        <v>1</v>
      </c>
    </row>
    <row r="90" spans="1:5" ht="47.25" x14ac:dyDescent="0.2">
      <c r="A90" s="34" t="s">
        <v>242</v>
      </c>
      <c r="B90" s="27" t="s">
        <v>243</v>
      </c>
      <c r="C90" s="33">
        <v>108367.5</v>
      </c>
      <c r="D90" s="33">
        <v>108367.5</v>
      </c>
      <c r="E90" s="42">
        <f t="shared" si="16"/>
        <v>1</v>
      </c>
    </row>
    <row r="91" spans="1:5" ht="63" x14ac:dyDescent="0.2">
      <c r="A91" s="34" t="s">
        <v>250</v>
      </c>
      <c r="B91" s="27" t="s">
        <v>251</v>
      </c>
      <c r="C91" s="33">
        <f>79492.383</f>
        <v>79492.399999999994</v>
      </c>
      <c r="D91" s="33">
        <v>79492.399999999994</v>
      </c>
      <c r="E91" s="42">
        <f t="shared" si="16"/>
        <v>1</v>
      </c>
    </row>
    <row r="92" spans="1:5" ht="47.25" x14ac:dyDescent="0.2">
      <c r="A92" s="34" t="s">
        <v>253</v>
      </c>
      <c r="B92" s="27" t="s">
        <v>180</v>
      </c>
      <c r="C92" s="33">
        <v>452350</v>
      </c>
      <c r="D92" s="33">
        <v>451988.8</v>
      </c>
      <c r="E92" s="42">
        <f t="shared" si="16"/>
        <v>0.999</v>
      </c>
    </row>
    <row r="93" spans="1:5" ht="63" x14ac:dyDescent="0.2">
      <c r="A93" s="34" t="s">
        <v>249</v>
      </c>
      <c r="B93" s="27" t="s">
        <v>181</v>
      </c>
      <c r="C93" s="33">
        <f>23148.1+16683</f>
        <v>39831.1</v>
      </c>
      <c r="D93" s="33">
        <v>39831.1</v>
      </c>
      <c r="E93" s="42">
        <f t="shared" si="16"/>
        <v>1</v>
      </c>
    </row>
    <row r="94" spans="1:5" ht="31.5" x14ac:dyDescent="0.2">
      <c r="A94" s="34" t="s">
        <v>244</v>
      </c>
      <c r="B94" s="27" t="s">
        <v>245</v>
      </c>
      <c r="C94" s="33">
        <f>16727.91</f>
        <v>16727.900000000001</v>
      </c>
      <c r="D94" s="33">
        <v>13337.4</v>
      </c>
      <c r="E94" s="42">
        <f t="shared" si="16"/>
        <v>0.79700000000000004</v>
      </c>
    </row>
    <row r="95" spans="1:5" ht="15.75" x14ac:dyDescent="0.2">
      <c r="A95" s="34" t="s">
        <v>129</v>
      </c>
      <c r="B95" s="27" t="s">
        <v>141</v>
      </c>
      <c r="C95" s="33">
        <v>344100.8</v>
      </c>
      <c r="D95" s="33">
        <v>344100.8</v>
      </c>
      <c r="E95" s="42">
        <f t="shared" si="16"/>
        <v>1</v>
      </c>
    </row>
    <row r="96" spans="1:5" ht="15.75" customHeight="1" x14ac:dyDescent="0.2">
      <c r="A96" s="30" t="s">
        <v>127</v>
      </c>
      <c r="B96" s="27" t="s">
        <v>142</v>
      </c>
      <c r="C96" s="18">
        <f>SUM(C97:C114)</f>
        <v>5918372.9000000004</v>
      </c>
      <c r="D96" s="18">
        <v>5768905.0999999996</v>
      </c>
      <c r="E96" s="42">
        <f t="shared" si="16"/>
        <v>0.97499999999999998</v>
      </c>
    </row>
    <row r="97" spans="1:5" ht="31.5" x14ac:dyDescent="0.2">
      <c r="A97" s="32" t="s">
        <v>15</v>
      </c>
      <c r="B97" s="27" t="s">
        <v>147</v>
      </c>
      <c r="C97" s="33">
        <f>56527.8</f>
        <v>56527.8</v>
      </c>
      <c r="D97" s="33">
        <v>56431.8</v>
      </c>
      <c r="E97" s="42">
        <f t="shared" si="16"/>
        <v>0.998</v>
      </c>
    </row>
    <row r="98" spans="1:5" ht="52.5" customHeight="1" x14ac:dyDescent="0.2">
      <c r="A98" s="32" t="s">
        <v>269</v>
      </c>
      <c r="B98" s="27" t="s">
        <v>270</v>
      </c>
      <c r="C98" s="33">
        <v>187.4</v>
      </c>
      <c r="D98" s="33">
        <v>187.4</v>
      </c>
      <c r="E98" s="42">
        <f t="shared" si="16"/>
        <v>1</v>
      </c>
    </row>
    <row r="99" spans="1:5" ht="31.5" x14ac:dyDescent="0.25">
      <c r="A99" s="29" t="s">
        <v>105</v>
      </c>
      <c r="B99" s="27" t="s">
        <v>149</v>
      </c>
      <c r="C99" s="33">
        <f>32141.7</f>
        <v>32141.7</v>
      </c>
      <c r="D99" s="33">
        <v>17528.2</v>
      </c>
      <c r="E99" s="42">
        <f t="shared" si="16"/>
        <v>0.54500000000000004</v>
      </c>
    </row>
    <row r="100" spans="1:5" ht="31.5" x14ac:dyDescent="0.2">
      <c r="A100" s="34" t="s">
        <v>104</v>
      </c>
      <c r="B100" s="27" t="s">
        <v>148</v>
      </c>
      <c r="C100" s="33">
        <v>855981.6</v>
      </c>
      <c r="D100" s="33">
        <v>855981.5</v>
      </c>
      <c r="E100" s="42">
        <f t="shared" si="16"/>
        <v>1</v>
      </c>
    </row>
    <row r="101" spans="1:5" ht="93.75" customHeight="1" x14ac:dyDescent="0.2">
      <c r="A101" s="32" t="s">
        <v>132</v>
      </c>
      <c r="B101" s="27" t="s">
        <v>257</v>
      </c>
      <c r="C101" s="18">
        <v>55888.5</v>
      </c>
      <c r="D101" s="18">
        <v>56858.8</v>
      </c>
      <c r="E101" s="42">
        <f t="shared" si="16"/>
        <v>1.0169999999999999</v>
      </c>
    </row>
    <row r="102" spans="1:5" ht="78.75" x14ac:dyDescent="0.2">
      <c r="A102" s="32" t="s">
        <v>131</v>
      </c>
      <c r="B102" s="27" t="s">
        <v>153</v>
      </c>
      <c r="C102" s="18">
        <f>32632.4</f>
        <v>32632.400000000001</v>
      </c>
      <c r="D102" s="18">
        <v>32220</v>
      </c>
      <c r="E102" s="42">
        <f t="shared" si="16"/>
        <v>0.98699999999999999</v>
      </c>
    </row>
    <row r="103" spans="1:5" ht="66" customHeight="1" x14ac:dyDescent="0.2">
      <c r="A103" s="32" t="s">
        <v>128</v>
      </c>
      <c r="B103" s="27" t="s">
        <v>156</v>
      </c>
      <c r="C103" s="18">
        <v>10229</v>
      </c>
      <c r="D103" s="18">
        <v>9877.1</v>
      </c>
      <c r="E103" s="42">
        <f t="shared" si="16"/>
        <v>0.96599999999999997</v>
      </c>
    </row>
    <row r="104" spans="1:5" ht="62.25" customHeight="1" x14ac:dyDescent="0.2">
      <c r="A104" s="34" t="s">
        <v>254</v>
      </c>
      <c r="B104" s="27" t="s">
        <v>144</v>
      </c>
      <c r="C104" s="33">
        <v>91599.4</v>
      </c>
      <c r="D104" s="33">
        <v>93158</v>
      </c>
      <c r="E104" s="42">
        <f t="shared" si="16"/>
        <v>1.0169999999999999</v>
      </c>
    </row>
    <row r="105" spans="1:5" ht="49.5" customHeight="1" x14ac:dyDescent="0.2">
      <c r="A105" s="32" t="s">
        <v>159</v>
      </c>
      <c r="B105" s="27" t="s">
        <v>145</v>
      </c>
      <c r="C105" s="33">
        <f>120.9</f>
        <v>120.9</v>
      </c>
      <c r="D105" s="33">
        <v>57.9</v>
      </c>
      <c r="E105" s="42">
        <f t="shared" si="16"/>
        <v>0.47899999999999998</v>
      </c>
    </row>
    <row r="106" spans="1:5" ht="31.5" x14ac:dyDescent="0.25">
      <c r="A106" s="29" t="s">
        <v>11</v>
      </c>
      <c r="B106" s="27" t="s">
        <v>143</v>
      </c>
      <c r="C106" s="33">
        <f>1177218.9</f>
        <v>1177218.8999999999</v>
      </c>
      <c r="D106" s="33">
        <v>1139737.3</v>
      </c>
      <c r="E106" s="42">
        <f t="shared" si="16"/>
        <v>0.96799999999999997</v>
      </c>
    </row>
    <row r="107" spans="1:5" ht="48" customHeight="1" x14ac:dyDescent="0.2">
      <c r="A107" s="34" t="s">
        <v>36</v>
      </c>
      <c r="B107" s="27" t="s">
        <v>150</v>
      </c>
      <c r="C107" s="33">
        <v>54504.3</v>
      </c>
      <c r="D107" s="33">
        <v>47031.1</v>
      </c>
      <c r="E107" s="42">
        <f t="shared" si="16"/>
        <v>0.86299999999999999</v>
      </c>
    </row>
    <row r="108" spans="1:5" ht="63" x14ac:dyDescent="0.2">
      <c r="A108" s="32" t="s">
        <v>8</v>
      </c>
      <c r="B108" s="27" t="s">
        <v>152</v>
      </c>
      <c r="C108" s="18">
        <v>36316.9</v>
      </c>
      <c r="D108" s="18">
        <v>37858.199999999997</v>
      </c>
      <c r="E108" s="42">
        <f t="shared" si="16"/>
        <v>1.042</v>
      </c>
    </row>
    <row r="109" spans="1:5" ht="47.25" x14ac:dyDescent="0.2">
      <c r="A109" s="32" t="s">
        <v>14</v>
      </c>
      <c r="B109" s="27" t="s">
        <v>146</v>
      </c>
      <c r="C109" s="33">
        <f>221.3</f>
        <v>221.3</v>
      </c>
      <c r="D109" s="33">
        <v>219.8</v>
      </c>
      <c r="E109" s="42">
        <f t="shared" si="16"/>
        <v>0.99299999999999999</v>
      </c>
    </row>
    <row r="110" spans="1:5" ht="47.25" x14ac:dyDescent="0.25">
      <c r="A110" s="29" t="s">
        <v>41</v>
      </c>
      <c r="B110" s="27" t="s">
        <v>151</v>
      </c>
      <c r="C110" s="33">
        <v>719330.3</v>
      </c>
      <c r="D110" s="33">
        <v>713285.4</v>
      </c>
      <c r="E110" s="42">
        <f t="shared" si="16"/>
        <v>0.99199999999999999</v>
      </c>
    </row>
    <row r="111" spans="1:5" ht="78" customHeight="1" x14ac:dyDescent="0.2">
      <c r="A111" s="32" t="s">
        <v>102</v>
      </c>
      <c r="B111" s="27" t="s">
        <v>155</v>
      </c>
      <c r="C111" s="18">
        <v>1787220</v>
      </c>
      <c r="D111" s="18">
        <v>1803269.5</v>
      </c>
      <c r="E111" s="42">
        <f t="shared" si="16"/>
        <v>1.0089999999999999</v>
      </c>
    </row>
    <row r="112" spans="1:5" ht="95.25" customHeight="1" x14ac:dyDescent="0.2">
      <c r="A112" s="32" t="s">
        <v>187</v>
      </c>
      <c r="B112" s="27" t="s">
        <v>186</v>
      </c>
      <c r="C112" s="18">
        <v>685466.3</v>
      </c>
      <c r="D112" s="18">
        <v>630862.1</v>
      </c>
      <c r="E112" s="42">
        <f t="shared" si="16"/>
        <v>0.92</v>
      </c>
    </row>
    <row r="113" spans="1:5" ht="33.75" customHeight="1" x14ac:dyDescent="0.2">
      <c r="A113" s="32" t="s">
        <v>117</v>
      </c>
      <c r="B113" s="27" t="s">
        <v>154</v>
      </c>
      <c r="C113" s="18">
        <v>12907.7</v>
      </c>
      <c r="D113" s="18">
        <v>8605.1</v>
      </c>
      <c r="E113" s="42">
        <f t="shared" si="16"/>
        <v>0.66700000000000004</v>
      </c>
    </row>
    <row r="114" spans="1:5" ht="31.5" x14ac:dyDescent="0.2">
      <c r="A114" s="32" t="s">
        <v>182</v>
      </c>
      <c r="B114" s="27" t="s">
        <v>183</v>
      </c>
      <c r="C114" s="18">
        <v>309878.5</v>
      </c>
      <c r="D114" s="18">
        <v>265736</v>
      </c>
      <c r="E114" s="42">
        <f t="shared" si="16"/>
        <v>0.85799999999999998</v>
      </c>
    </row>
    <row r="115" spans="1:5" ht="15.75" x14ac:dyDescent="0.25">
      <c r="A115" s="28" t="s">
        <v>16</v>
      </c>
      <c r="B115" s="27" t="s">
        <v>157</v>
      </c>
      <c r="C115" s="18">
        <f>SUM(C116:C121)</f>
        <v>1103473</v>
      </c>
      <c r="D115" s="18">
        <f t="shared" ref="D115" si="17">SUM(D116:D121)</f>
        <v>1018983.6</v>
      </c>
      <c r="E115" s="42">
        <f t="shared" si="16"/>
        <v>0.92300000000000004</v>
      </c>
    </row>
    <row r="116" spans="1:5" ht="47.25" x14ac:dyDescent="0.2">
      <c r="A116" s="32" t="s">
        <v>191</v>
      </c>
      <c r="B116" s="27" t="s">
        <v>190</v>
      </c>
      <c r="C116" s="18">
        <v>54000</v>
      </c>
      <c r="D116" s="18">
        <v>54023.3</v>
      </c>
      <c r="E116" s="42">
        <f t="shared" si="16"/>
        <v>1</v>
      </c>
    </row>
    <row r="117" spans="1:5" ht="47.25" x14ac:dyDescent="0.2">
      <c r="A117" s="32" t="s">
        <v>258</v>
      </c>
      <c r="B117" s="27" t="s">
        <v>259</v>
      </c>
      <c r="C117" s="18">
        <v>12709.9</v>
      </c>
      <c r="D117" s="18">
        <v>17391</v>
      </c>
      <c r="E117" s="42">
        <f t="shared" si="16"/>
        <v>1.3680000000000001</v>
      </c>
    </row>
    <row r="118" spans="1:5" ht="47.25" x14ac:dyDescent="0.25">
      <c r="A118" s="29" t="s">
        <v>241</v>
      </c>
      <c r="B118" s="27" t="s">
        <v>240</v>
      </c>
      <c r="C118" s="18">
        <v>4165.5</v>
      </c>
      <c r="D118" s="18">
        <v>5655.2</v>
      </c>
      <c r="E118" s="42">
        <f t="shared" si="16"/>
        <v>1.3580000000000001</v>
      </c>
    </row>
    <row r="119" spans="1:5" ht="33.75" customHeight="1" x14ac:dyDescent="0.2">
      <c r="A119" s="32" t="s">
        <v>130</v>
      </c>
      <c r="B119" s="27" t="s">
        <v>158</v>
      </c>
      <c r="C119" s="18">
        <v>241674.1</v>
      </c>
      <c r="D119" s="18">
        <v>221856.4</v>
      </c>
      <c r="E119" s="42">
        <f t="shared" si="16"/>
        <v>0.91800000000000004</v>
      </c>
    </row>
    <row r="120" spans="1:5" ht="47.25" x14ac:dyDescent="0.2">
      <c r="A120" s="32" t="s">
        <v>195</v>
      </c>
      <c r="B120" s="27" t="s">
        <v>194</v>
      </c>
      <c r="C120" s="18">
        <v>625000</v>
      </c>
      <c r="D120" s="18">
        <v>609192.1</v>
      </c>
      <c r="E120" s="42">
        <f t="shared" si="16"/>
        <v>0.97499999999999998</v>
      </c>
    </row>
    <row r="121" spans="1:5" ht="15.75" x14ac:dyDescent="0.2">
      <c r="A121" s="32" t="s">
        <v>281</v>
      </c>
      <c r="B121" s="27" t="s">
        <v>282</v>
      </c>
      <c r="C121" s="18">
        <v>165923.5</v>
      </c>
      <c r="D121" s="18">
        <v>110865.60000000001</v>
      </c>
      <c r="E121" s="42">
        <f t="shared" si="16"/>
        <v>0.66800000000000004</v>
      </c>
    </row>
    <row r="122" spans="1:5" ht="15.75" x14ac:dyDescent="0.2">
      <c r="A122" s="26" t="s">
        <v>261</v>
      </c>
      <c r="B122" s="27" t="s">
        <v>260</v>
      </c>
      <c r="C122" s="18">
        <f>C123</f>
        <v>4430.2</v>
      </c>
      <c r="D122" s="18">
        <f t="shared" ref="D122" si="18">D123</f>
        <v>4435.2</v>
      </c>
      <c r="E122" s="42">
        <f t="shared" si="16"/>
        <v>1.0009999999999999</v>
      </c>
    </row>
    <row r="123" spans="1:5" ht="31.5" x14ac:dyDescent="0.2">
      <c r="A123" s="35" t="s">
        <v>262</v>
      </c>
      <c r="B123" s="27" t="s">
        <v>263</v>
      </c>
      <c r="C123" s="18">
        <f>C124+C125</f>
        <v>4430.2</v>
      </c>
      <c r="D123" s="18">
        <f t="shared" ref="D123" si="19">D124+D125</f>
        <v>4435.2</v>
      </c>
      <c r="E123" s="42">
        <f t="shared" si="16"/>
        <v>1.0009999999999999</v>
      </c>
    </row>
    <row r="124" spans="1:5" ht="47.25" x14ac:dyDescent="0.2">
      <c r="A124" s="32" t="s">
        <v>265</v>
      </c>
      <c r="B124" s="27" t="s">
        <v>266</v>
      </c>
      <c r="C124" s="18">
        <v>795.2</v>
      </c>
      <c r="D124" s="18">
        <v>800.2</v>
      </c>
      <c r="E124" s="42">
        <f t="shared" si="16"/>
        <v>1.006</v>
      </c>
    </row>
    <row r="125" spans="1:5" ht="31.5" x14ac:dyDescent="0.2">
      <c r="A125" s="32" t="s">
        <v>262</v>
      </c>
      <c r="B125" s="27" t="s">
        <v>264</v>
      </c>
      <c r="C125" s="18">
        <v>3635</v>
      </c>
      <c r="D125" s="18">
        <v>3635</v>
      </c>
      <c r="E125" s="42">
        <f t="shared" si="16"/>
        <v>1</v>
      </c>
    </row>
    <row r="126" spans="1:5" ht="94.5" x14ac:dyDescent="0.2">
      <c r="A126" s="26" t="s">
        <v>200</v>
      </c>
      <c r="B126" s="27" t="s">
        <v>198</v>
      </c>
      <c r="C126" s="18">
        <f>C127+C136</f>
        <v>376135.3</v>
      </c>
      <c r="D126" s="18">
        <f t="shared" ref="D126" si="20">D127+D136</f>
        <v>401648.1</v>
      </c>
      <c r="E126" s="42">
        <f t="shared" si="16"/>
        <v>1.0680000000000001</v>
      </c>
    </row>
    <row r="127" spans="1:5" ht="63" x14ac:dyDescent="0.2">
      <c r="A127" s="35" t="s">
        <v>199</v>
      </c>
      <c r="B127" s="27" t="s">
        <v>201</v>
      </c>
      <c r="C127" s="18">
        <f>C128</f>
        <v>253479.6</v>
      </c>
      <c r="D127" s="18">
        <f t="shared" ref="D127" si="21">D128</f>
        <v>275308.3</v>
      </c>
      <c r="E127" s="42">
        <f t="shared" si="16"/>
        <v>1.0860000000000001</v>
      </c>
    </row>
    <row r="128" spans="1:5" ht="63" x14ac:dyDescent="0.2">
      <c r="A128" s="32" t="s">
        <v>203</v>
      </c>
      <c r="B128" s="27" t="s">
        <v>202</v>
      </c>
      <c r="C128" s="18">
        <f>C129+C130+C131+C132+C133+C134+C135</f>
        <v>253479.6</v>
      </c>
      <c r="D128" s="18">
        <f t="shared" ref="D128" si="22">D129+D130+D131+D132+D133+D134+D135</f>
        <v>275308.3</v>
      </c>
      <c r="E128" s="42">
        <f t="shared" si="16"/>
        <v>1.0860000000000001</v>
      </c>
    </row>
    <row r="129" spans="1:5" ht="78.75" x14ac:dyDescent="0.2">
      <c r="A129" s="36" t="s">
        <v>271</v>
      </c>
      <c r="B129" s="27" t="s">
        <v>283</v>
      </c>
      <c r="C129" s="18">
        <v>500.2</v>
      </c>
      <c r="D129" s="18">
        <v>500.2</v>
      </c>
      <c r="E129" s="42">
        <f t="shared" si="16"/>
        <v>1</v>
      </c>
    </row>
    <row r="130" spans="1:5" ht="78.75" x14ac:dyDescent="0.2">
      <c r="A130" s="36" t="s">
        <v>204</v>
      </c>
      <c r="B130" s="27" t="s">
        <v>205</v>
      </c>
      <c r="C130" s="18">
        <v>2364.4</v>
      </c>
      <c r="D130" s="18">
        <v>2394.6999999999998</v>
      </c>
      <c r="E130" s="42">
        <f t="shared" si="16"/>
        <v>1.0129999999999999</v>
      </c>
    </row>
    <row r="131" spans="1:5" ht="62.25" customHeight="1" x14ac:dyDescent="0.2">
      <c r="A131" s="36" t="s">
        <v>207</v>
      </c>
      <c r="B131" s="27" t="s">
        <v>206</v>
      </c>
      <c r="C131" s="18">
        <v>14248.7</v>
      </c>
      <c r="D131" s="18">
        <v>35391.300000000003</v>
      </c>
      <c r="E131" s="42">
        <f t="shared" si="16"/>
        <v>2.484</v>
      </c>
    </row>
    <row r="132" spans="1:5" ht="78.75" customHeight="1" x14ac:dyDescent="0.2">
      <c r="A132" s="36" t="s">
        <v>209</v>
      </c>
      <c r="B132" s="27" t="s">
        <v>208</v>
      </c>
      <c r="C132" s="18">
        <v>3783.8</v>
      </c>
      <c r="D132" s="18">
        <v>3783.8</v>
      </c>
      <c r="E132" s="42">
        <f t="shared" si="16"/>
        <v>1</v>
      </c>
    </row>
    <row r="133" spans="1:5" ht="66" customHeight="1" x14ac:dyDescent="0.2">
      <c r="A133" s="36" t="s">
        <v>210</v>
      </c>
      <c r="B133" s="27" t="s">
        <v>211</v>
      </c>
      <c r="C133" s="18">
        <v>3656.7</v>
      </c>
      <c r="D133" s="18">
        <v>4094.9</v>
      </c>
      <c r="E133" s="42">
        <f t="shared" si="16"/>
        <v>1.1200000000000001</v>
      </c>
    </row>
    <row r="134" spans="1:5" ht="78.75" x14ac:dyDescent="0.2">
      <c r="A134" s="36" t="s">
        <v>213</v>
      </c>
      <c r="B134" s="27" t="s">
        <v>212</v>
      </c>
      <c r="C134" s="18">
        <v>7924.9</v>
      </c>
      <c r="D134" s="18">
        <v>7924.9</v>
      </c>
      <c r="E134" s="42">
        <f t="shared" ref="E134:E151" si="23">D134/C134</f>
        <v>1</v>
      </c>
    </row>
    <row r="135" spans="1:5" ht="63" x14ac:dyDescent="0.2">
      <c r="A135" s="36" t="s">
        <v>215</v>
      </c>
      <c r="B135" s="27" t="s">
        <v>214</v>
      </c>
      <c r="C135" s="18">
        <v>221000.9</v>
      </c>
      <c r="D135" s="18">
        <v>221218.5</v>
      </c>
      <c r="E135" s="42">
        <f t="shared" si="23"/>
        <v>1.0009999999999999</v>
      </c>
    </row>
    <row r="136" spans="1:5" ht="31.5" x14ac:dyDescent="0.2">
      <c r="A136" s="35" t="s">
        <v>217</v>
      </c>
      <c r="B136" s="27" t="s">
        <v>216</v>
      </c>
      <c r="C136" s="18">
        <f>C137</f>
        <v>122655.7</v>
      </c>
      <c r="D136" s="18">
        <f t="shared" ref="D136" si="24">D137</f>
        <v>126339.8</v>
      </c>
      <c r="E136" s="42">
        <f t="shared" si="23"/>
        <v>1.03</v>
      </c>
    </row>
    <row r="137" spans="1:5" ht="31.5" x14ac:dyDescent="0.2">
      <c r="A137" s="32" t="s">
        <v>219</v>
      </c>
      <c r="B137" s="27" t="s">
        <v>218</v>
      </c>
      <c r="C137" s="18">
        <f>+C138+C139+C140</f>
        <v>122655.7</v>
      </c>
      <c r="D137" s="18">
        <f t="shared" ref="D137" si="25">+D138+D139+D140</f>
        <v>126339.8</v>
      </c>
      <c r="E137" s="42">
        <f t="shared" si="23"/>
        <v>1.03</v>
      </c>
    </row>
    <row r="138" spans="1:5" ht="35.25" customHeight="1" x14ac:dyDescent="0.2">
      <c r="A138" s="36" t="s">
        <v>272</v>
      </c>
      <c r="B138" s="27" t="s">
        <v>273</v>
      </c>
      <c r="C138" s="18">
        <v>107894.3</v>
      </c>
      <c r="D138" s="18">
        <v>107978.4</v>
      </c>
      <c r="E138" s="42">
        <f t="shared" si="23"/>
        <v>1.0009999999999999</v>
      </c>
    </row>
    <row r="139" spans="1:5" ht="35.25" customHeight="1" x14ac:dyDescent="0.2">
      <c r="A139" s="36" t="s">
        <v>274</v>
      </c>
      <c r="B139" s="27" t="s">
        <v>275</v>
      </c>
      <c r="C139" s="18">
        <v>4758</v>
      </c>
      <c r="D139" s="18">
        <v>4942.5</v>
      </c>
      <c r="E139" s="42">
        <f t="shared" si="23"/>
        <v>1.0389999999999999</v>
      </c>
    </row>
    <row r="140" spans="1:5" ht="36.75" customHeight="1" x14ac:dyDescent="0.2">
      <c r="A140" s="36" t="s">
        <v>221</v>
      </c>
      <c r="B140" s="27" t="s">
        <v>220</v>
      </c>
      <c r="C140" s="18">
        <v>10003.4</v>
      </c>
      <c r="D140" s="18">
        <v>13418.9</v>
      </c>
      <c r="E140" s="42">
        <f t="shared" si="23"/>
        <v>1.341</v>
      </c>
    </row>
    <row r="141" spans="1:5" ht="47.25" x14ac:dyDescent="0.2">
      <c r="A141" s="37" t="s">
        <v>222</v>
      </c>
      <c r="B141" s="27" t="s">
        <v>223</v>
      </c>
      <c r="C141" s="18">
        <f>C142</f>
        <v>-172893.3</v>
      </c>
      <c r="D141" s="18">
        <f t="shared" ref="D141" si="26">D142</f>
        <v>-208386.8</v>
      </c>
      <c r="E141" s="42">
        <f t="shared" si="23"/>
        <v>1.2050000000000001</v>
      </c>
    </row>
    <row r="142" spans="1:5" ht="47.25" x14ac:dyDescent="0.2">
      <c r="A142" s="35" t="s">
        <v>225</v>
      </c>
      <c r="B142" s="27" t="s">
        <v>224</v>
      </c>
      <c r="C142" s="18">
        <f>C143+C144+C145+C146+C147+C148+C149+C150</f>
        <v>-172893.3</v>
      </c>
      <c r="D142" s="18">
        <f t="shared" ref="D142" si="27">D143+D144+D145+D146+D147+D148+D149+D150</f>
        <v>-208386.8</v>
      </c>
      <c r="E142" s="42">
        <f t="shared" si="23"/>
        <v>1.2050000000000001</v>
      </c>
    </row>
    <row r="143" spans="1:5" ht="63" x14ac:dyDescent="0.2">
      <c r="A143" s="32" t="s">
        <v>227</v>
      </c>
      <c r="B143" s="27" t="s">
        <v>226</v>
      </c>
      <c r="C143" s="18">
        <v>-1555.6</v>
      </c>
      <c r="D143" s="18">
        <v>-1555.6</v>
      </c>
      <c r="E143" s="42">
        <f t="shared" si="23"/>
        <v>1</v>
      </c>
    </row>
    <row r="144" spans="1:5" ht="49.5" customHeight="1" x14ac:dyDescent="0.2">
      <c r="A144" s="32" t="s">
        <v>229</v>
      </c>
      <c r="B144" s="27" t="s">
        <v>228</v>
      </c>
      <c r="C144" s="18">
        <v>-12164.4</v>
      </c>
      <c r="D144" s="18">
        <v>-12164.4</v>
      </c>
      <c r="E144" s="42">
        <f t="shared" si="23"/>
        <v>1</v>
      </c>
    </row>
    <row r="145" spans="1:5" ht="63.75" customHeight="1" x14ac:dyDescent="0.2">
      <c r="A145" s="32" t="s">
        <v>230</v>
      </c>
      <c r="B145" s="27" t="s">
        <v>231</v>
      </c>
      <c r="C145" s="18">
        <v>-3783.8</v>
      </c>
      <c r="D145" s="18">
        <v>-3783.8</v>
      </c>
      <c r="E145" s="42">
        <f t="shared" si="23"/>
        <v>1</v>
      </c>
    </row>
    <row r="146" spans="1:5" ht="49.5" customHeight="1" x14ac:dyDescent="0.2">
      <c r="A146" s="32" t="s">
        <v>233</v>
      </c>
      <c r="B146" s="27" t="s">
        <v>232</v>
      </c>
      <c r="C146" s="18">
        <v>-5404.1</v>
      </c>
      <c r="D146" s="18">
        <v>-9067.1</v>
      </c>
      <c r="E146" s="42">
        <f t="shared" si="23"/>
        <v>1.6779999999999999</v>
      </c>
    </row>
    <row r="147" spans="1:5" ht="65.25" customHeight="1" x14ac:dyDescent="0.2">
      <c r="A147" s="32" t="s">
        <v>291</v>
      </c>
      <c r="B147" s="27" t="s">
        <v>292</v>
      </c>
      <c r="C147" s="18">
        <v>-103746.1</v>
      </c>
      <c r="D147" s="18">
        <v>-110381.1</v>
      </c>
      <c r="E147" s="42">
        <f t="shared" si="23"/>
        <v>1.0640000000000001</v>
      </c>
    </row>
    <row r="148" spans="1:5" ht="63" x14ac:dyDescent="0.2">
      <c r="A148" s="32" t="s">
        <v>235</v>
      </c>
      <c r="B148" s="27" t="s">
        <v>234</v>
      </c>
      <c r="C148" s="18">
        <v>-7924.9</v>
      </c>
      <c r="D148" s="18">
        <v>-7924.9</v>
      </c>
      <c r="E148" s="42">
        <f t="shared" si="23"/>
        <v>1</v>
      </c>
    </row>
    <row r="149" spans="1:5" ht="63.75" customHeight="1" x14ac:dyDescent="0.2">
      <c r="A149" s="32" t="s">
        <v>236</v>
      </c>
      <c r="B149" s="27" t="s">
        <v>237</v>
      </c>
      <c r="C149" s="18">
        <v>-0.1</v>
      </c>
      <c r="D149" s="18">
        <v>-0.1</v>
      </c>
      <c r="E149" s="42">
        <f t="shared" si="23"/>
        <v>1</v>
      </c>
    </row>
    <row r="150" spans="1:5" ht="47.25" x14ac:dyDescent="0.2">
      <c r="A150" s="32" t="s">
        <v>239</v>
      </c>
      <c r="B150" s="27" t="s">
        <v>238</v>
      </c>
      <c r="C150" s="18">
        <v>-38314.300000000003</v>
      </c>
      <c r="D150" s="18">
        <v>-63509.8</v>
      </c>
      <c r="E150" s="42">
        <f t="shared" si="23"/>
        <v>1.6579999999999999</v>
      </c>
    </row>
    <row r="151" spans="1:5" s="2" customFormat="1" ht="15.75" x14ac:dyDescent="0.25">
      <c r="A151" s="38" t="s">
        <v>17</v>
      </c>
      <c r="B151" s="39"/>
      <c r="C151" s="40">
        <f>C5+C63</f>
        <v>131286729.40000001</v>
      </c>
      <c r="D151" s="40">
        <f t="shared" ref="D151" si="28">D5+D63</f>
        <v>136627862.5</v>
      </c>
      <c r="E151" s="42">
        <f t="shared" si="23"/>
        <v>1.0409999999999999</v>
      </c>
    </row>
    <row r="153" spans="1:5" ht="15.75" x14ac:dyDescent="0.25">
      <c r="A153" s="45"/>
      <c r="B153" s="46"/>
      <c r="C153" s="47"/>
      <c r="D153" s="47"/>
      <c r="E153" s="48"/>
    </row>
    <row r="154" spans="1:5" ht="15.75" x14ac:dyDescent="0.25">
      <c r="A154" s="45"/>
      <c r="B154" s="46"/>
      <c r="C154" s="47"/>
      <c r="D154" s="47"/>
      <c r="E154" s="48"/>
    </row>
    <row r="155" spans="1:5" ht="15.75" x14ac:dyDescent="0.25">
      <c r="A155" s="47" t="s">
        <v>298</v>
      </c>
      <c r="B155" s="46"/>
      <c r="C155" s="47"/>
      <c r="D155" s="45"/>
      <c r="E155" s="49" t="s">
        <v>299</v>
      </c>
    </row>
    <row r="156" spans="1:5" ht="15.75" x14ac:dyDescent="0.25">
      <c r="A156" s="45"/>
      <c r="B156" s="46"/>
      <c r="C156" s="47"/>
      <c r="D156" s="47"/>
      <c r="E156" s="48"/>
    </row>
    <row r="157" spans="1:5" ht="12.75" x14ac:dyDescent="0.2">
      <c r="A157" s="45"/>
      <c r="B157" s="50"/>
      <c r="C157" s="45"/>
      <c r="D157" s="45"/>
      <c r="E157" s="51"/>
    </row>
    <row r="158" spans="1:5" ht="12.75" x14ac:dyDescent="0.2">
      <c r="A158" s="45"/>
      <c r="B158" s="50"/>
      <c r="C158" s="45"/>
      <c r="D158" s="45"/>
      <c r="E158" s="51"/>
    </row>
    <row r="159" spans="1:5" ht="12.75" x14ac:dyDescent="0.2">
      <c r="A159" s="45"/>
      <c r="B159" s="50"/>
      <c r="C159" s="45"/>
      <c r="D159" s="45"/>
      <c r="E159" s="51"/>
    </row>
    <row r="160" spans="1:5" ht="12.75" x14ac:dyDescent="0.2">
      <c r="A160" s="45"/>
      <c r="B160" s="50"/>
      <c r="C160" s="45"/>
      <c r="D160" s="45"/>
      <c r="E160" s="51"/>
    </row>
    <row r="161" spans="1:5" ht="12.75" x14ac:dyDescent="0.2">
      <c r="A161" s="45"/>
      <c r="B161" s="50"/>
      <c r="C161" s="45"/>
      <c r="D161" s="45"/>
      <c r="E161" s="51"/>
    </row>
    <row r="162" spans="1:5" ht="12.75" x14ac:dyDescent="0.2">
      <c r="A162" s="45"/>
      <c r="B162" s="50"/>
      <c r="C162" s="45"/>
      <c r="D162" s="45"/>
      <c r="E162" s="51"/>
    </row>
    <row r="163" spans="1:5" ht="12.75" x14ac:dyDescent="0.2">
      <c r="A163" s="45"/>
      <c r="B163" s="50"/>
      <c r="C163" s="45"/>
      <c r="D163" s="45"/>
      <c r="E163" s="51"/>
    </row>
    <row r="164" spans="1:5" ht="12.75" x14ac:dyDescent="0.2">
      <c r="A164" s="45"/>
      <c r="B164" s="50"/>
      <c r="C164" s="45"/>
      <c r="D164" s="45"/>
      <c r="E164" s="51"/>
    </row>
    <row r="165" spans="1:5" ht="12.75" x14ac:dyDescent="0.2">
      <c r="A165" s="45"/>
      <c r="B165" s="50"/>
      <c r="C165" s="45"/>
      <c r="D165" s="45"/>
      <c r="E165" s="51"/>
    </row>
    <row r="166" spans="1:5" ht="12.75" x14ac:dyDescent="0.2">
      <c r="A166" s="45"/>
      <c r="B166" s="50"/>
      <c r="C166" s="45"/>
      <c r="D166" s="45"/>
      <c r="E166" s="51"/>
    </row>
    <row r="167" spans="1:5" ht="12.75" x14ac:dyDescent="0.2">
      <c r="A167" s="45"/>
      <c r="B167" s="50"/>
      <c r="C167" s="45"/>
      <c r="D167" s="45"/>
      <c r="E167" s="51"/>
    </row>
    <row r="168" spans="1:5" ht="12.75" x14ac:dyDescent="0.2">
      <c r="A168" s="45"/>
      <c r="B168" s="50"/>
      <c r="C168" s="45"/>
      <c r="D168" s="45"/>
      <c r="E168" s="51"/>
    </row>
    <row r="169" spans="1:5" ht="12.75" x14ac:dyDescent="0.2">
      <c r="A169" s="45"/>
      <c r="B169" s="50"/>
      <c r="C169" s="45"/>
      <c r="D169" s="45"/>
      <c r="E169" s="51"/>
    </row>
    <row r="170" spans="1:5" ht="12.75" x14ac:dyDescent="0.2">
      <c r="A170" s="45"/>
      <c r="B170" s="50"/>
      <c r="C170" s="45"/>
      <c r="D170" s="45"/>
      <c r="E170" s="51"/>
    </row>
    <row r="171" spans="1:5" ht="12.75" x14ac:dyDescent="0.2">
      <c r="A171" s="45"/>
      <c r="B171" s="50"/>
      <c r="C171" s="45"/>
      <c r="D171" s="45"/>
      <c r="E171" s="51"/>
    </row>
    <row r="172" spans="1:5" ht="12.75" x14ac:dyDescent="0.2">
      <c r="A172" s="45"/>
      <c r="B172" s="50"/>
      <c r="C172" s="45"/>
      <c r="D172" s="45"/>
      <c r="E172" s="51"/>
    </row>
    <row r="173" spans="1:5" ht="12.75" x14ac:dyDescent="0.2">
      <c r="A173" s="45"/>
      <c r="B173" s="50"/>
      <c r="C173" s="45"/>
      <c r="D173" s="45"/>
      <c r="E173" s="51"/>
    </row>
    <row r="174" spans="1:5" ht="12.75" x14ac:dyDescent="0.2">
      <c r="A174" s="45"/>
      <c r="B174" s="50"/>
      <c r="C174" s="45"/>
      <c r="D174" s="45"/>
      <c r="E174" s="51"/>
    </row>
    <row r="175" spans="1:5" ht="12.75" x14ac:dyDescent="0.2">
      <c r="A175" s="45"/>
      <c r="B175" s="50"/>
      <c r="C175" s="45"/>
      <c r="D175" s="45"/>
      <c r="E175" s="51"/>
    </row>
    <row r="176" spans="1:5" ht="12.75" x14ac:dyDescent="0.2">
      <c r="A176" s="45"/>
      <c r="B176" s="50"/>
      <c r="C176" s="45"/>
      <c r="D176" s="45"/>
      <c r="E176" s="51"/>
    </row>
    <row r="177" spans="1:5" ht="12.75" x14ac:dyDescent="0.2">
      <c r="A177" s="45"/>
      <c r="B177" s="50"/>
      <c r="C177" s="45"/>
      <c r="D177" s="45"/>
      <c r="E177" s="51"/>
    </row>
    <row r="178" spans="1:5" ht="12.75" x14ac:dyDescent="0.2">
      <c r="A178" s="45"/>
      <c r="B178" s="50"/>
      <c r="C178" s="45"/>
      <c r="D178" s="45"/>
      <c r="E178" s="51"/>
    </row>
    <row r="179" spans="1:5" ht="12.75" x14ac:dyDescent="0.2">
      <c r="A179" s="45"/>
      <c r="B179" s="50"/>
      <c r="C179" s="45"/>
      <c r="D179" s="45"/>
      <c r="E179" s="51"/>
    </row>
    <row r="180" spans="1:5" ht="12.75" x14ac:dyDescent="0.2">
      <c r="A180" s="45"/>
      <c r="B180" s="50"/>
      <c r="C180" s="45"/>
      <c r="D180" s="45"/>
      <c r="E180" s="51"/>
    </row>
    <row r="181" spans="1:5" ht="12.75" x14ac:dyDescent="0.2">
      <c r="A181" s="45"/>
      <c r="B181" s="50"/>
      <c r="C181" s="45"/>
      <c r="D181" s="45"/>
      <c r="E181" s="51"/>
    </row>
    <row r="182" spans="1:5" ht="12.75" x14ac:dyDescent="0.2">
      <c r="A182" s="45"/>
      <c r="B182" s="50"/>
      <c r="C182" s="45"/>
      <c r="D182" s="45"/>
      <c r="E182" s="51"/>
    </row>
    <row r="183" spans="1:5" ht="12.75" x14ac:dyDescent="0.2">
      <c r="A183" s="45"/>
      <c r="B183" s="50"/>
      <c r="C183" s="45"/>
      <c r="D183" s="45"/>
      <c r="E183" s="51"/>
    </row>
    <row r="184" spans="1:5" ht="12.75" x14ac:dyDescent="0.2">
      <c r="B184" s="50"/>
      <c r="C184" s="45"/>
      <c r="D184" s="45"/>
      <c r="E184" s="51"/>
    </row>
    <row r="185" spans="1:5" ht="12.75" x14ac:dyDescent="0.2">
      <c r="B185" s="50"/>
      <c r="C185" s="45"/>
      <c r="D185" s="45"/>
      <c r="E185" s="51"/>
    </row>
    <row r="186" spans="1:5" ht="12.75" x14ac:dyDescent="0.2">
      <c r="B186" s="50"/>
      <c r="C186" s="45"/>
      <c r="D186" s="45"/>
      <c r="E186" s="51"/>
    </row>
    <row r="187" spans="1:5" ht="12.75" x14ac:dyDescent="0.2">
      <c r="B187" s="50"/>
      <c r="C187" s="45"/>
      <c r="D187" s="45"/>
      <c r="E187" s="51"/>
    </row>
    <row r="238" spans="1:1" ht="15.75" x14ac:dyDescent="0.25">
      <c r="A238" s="47" t="s">
        <v>300</v>
      </c>
    </row>
    <row r="239" spans="1:1" ht="15.75" x14ac:dyDescent="0.25">
      <c r="A239" s="47"/>
    </row>
    <row r="240" spans="1:1" ht="15.75" x14ac:dyDescent="0.25">
      <c r="A240" s="47"/>
    </row>
  </sheetData>
  <autoFilter ref="A4:D4"/>
  <mergeCells count="1">
    <mergeCell ref="A1:E1"/>
  </mergeCells>
  <printOptions horizontalCentered="1"/>
  <pageMargins left="0.78740157480314965" right="0.39370078740157483" top="0.78740157480314965" bottom="0.78740157480314965" header="0.39370078740157483" footer="0"/>
  <pageSetup paperSize="9" scale="58" fitToHeight="0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Прил.3 материалы 2017</vt:lpstr>
      <vt:lpstr>'Прил.3 материалы 2017'!Заголовки_для_печати</vt:lpstr>
      <vt:lpstr>'Прил.3 материалы 2017'!Область_печати</vt:lpstr>
    </vt:vector>
  </TitlesOfParts>
  <Company>DepFin 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Ясевич</dc:creator>
  <cp:lastModifiedBy>k224_5</cp:lastModifiedBy>
  <cp:lastPrinted>2018-04-09T02:46:14Z</cp:lastPrinted>
  <dcterms:created xsi:type="dcterms:W3CDTF">2009-01-15T06:05:27Z</dcterms:created>
  <dcterms:modified xsi:type="dcterms:W3CDTF">2018-04-09T03:02:13Z</dcterms:modified>
</cp:coreProperties>
</file>